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24615" windowHeight="11700"/>
  </bookViews>
  <sheets>
    <sheet name="Rekapitulace stavby" sheetId="1" r:id="rId1"/>
    <sheet name="D.1.1 - Architekticko sta..." sheetId="2" r:id="rId2"/>
    <sheet name="D.1.1.2 - Aktivní zóna - ..." sheetId="3" r:id="rId3"/>
    <sheet name="VON - Vedlejší a ostatní ..." sheetId="4" r:id="rId4"/>
  </sheets>
  <definedNames>
    <definedName name="_xlnm._FilterDatabase" localSheetId="1" hidden="1">'D.1.1 - Architekticko sta...'!$C$148:$K$520</definedName>
    <definedName name="_xlnm._FilterDatabase" localSheetId="2" hidden="1">'D.1.1.2 - Aktivní zóna - ...'!$C$125:$K$142</definedName>
    <definedName name="_xlnm._FilterDatabase" localSheetId="3" hidden="1">'VON - Vedlejší a ostatní ...'!$C$121:$K$184</definedName>
    <definedName name="_xlnm.Print_Titles" localSheetId="1">'D.1.1 - Architekticko sta...'!$148:$148</definedName>
    <definedName name="_xlnm.Print_Titles" localSheetId="2">'D.1.1.2 - Aktivní zóna - ...'!$125:$125</definedName>
    <definedName name="_xlnm.Print_Titles" localSheetId="0">'Rekapitulace stavby'!$92:$92</definedName>
    <definedName name="_xlnm.Print_Titles" localSheetId="3">'VON - Vedlejší a ostatní ...'!$121:$121</definedName>
    <definedName name="_xlnm.Print_Area" localSheetId="1">'D.1.1 - Architekticko sta...'!$C$4:$J$76,'D.1.1 - Architekticko sta...'!$C$82:$J$130,'D.1.1 - Architekticko sta...'!$C$136:$K$520</definedName>
    <definedName name="_xlnm.Print_Area" localSheetId="2">'D.1.1.2 - Aktivní zóna - ...'!$C$4:$J$76,'D.1.1.2 - Aktivní zóna - ...'!$C$82:$J$105,'D.1.1.2 - Aktivní zóna - ...'!$C$111:$K$142</definedName>
    <definedName name="_xlnm.Print_Area" localSheetId="0">'Rekapitulace stavby'!$D$4:$AO$76,'Rekapitulace stavby'!$C$82:$AQ$99</definedName>
    <definedName name="_xlnm.Print_Area" localSheetId="3">'VON - Vedlejší a ostatní ...'!$C$4:$J$76,'VON - Vedlejší a ostatní ...'!$C$82:$J$103,'VON - Vedlejší a ostatní ...'!$C$109:$K$184</definedName>
  </definedNames>
  <calcPr calcId="144525"/>
</workbook>
</file>

<file path=xl/calcChain.xml><?xml version="1.0" encoding="utf-8"?>
<calcChain xmlns="http://schemas.openxmlformats.org/spreadsheetml/2006/main">
  <c r="J37" i="4" l="1"/>
  <c r="J36" i="4"/>
  <c r="AY98" i="1" s="1"/>
  <c r="J35" i="4"/>
  <c r="AX98" i="1" s="1"/>
  <c r="BI182" i="4"/>
  <c r="BH182" i="4"/>
  <c r="BG182" i="4"/>
  <c r="BF182" i="4"/>
  <c r="T182" i="4"/>
  <c r="T181" i="4" s="1"/>
  <c r="R182" i="4"/>
  <c r="R181" i="4" s="1"/>
  <c r="P182" i="4"/>
  <c r="P181" i="4" s="1"/>
  <c r="BI178" i="4"/>
  <c r="BH178" i="4"/>
  <c r="BG178" i="4"/>
  <c r="BF178" i="4"/>
  <c r="T178" i="4"/>
  <c r="R178" i="4"/>
  <c r="P178" i="4"/>
  <c r="BI175" i="4"/>
  <c r="BH175" i="4"/>
  <c r="BG175" i="4"/>
  <c r="BF175" i="4"/>
  <c r="T175" i="4"/>
  <c r="R175" i="4"/>
  <c r="P175" i="4"/>
  <c r="BI172" i="4"/>
  <c r="BH172" i="4"/>
  <c r="BG172" i="4"/>
  <c r="BF172" i="4"/>
  <c r="T172" i="4"/>
  <c r="R172" i="4"/>
  <c r="P172" i="4"/>
  <c r="BI169" i="4"/>
  <c r="BH169" i="4"/>
  <c r="BG169" i="4"/>
  <c r="BF169" i="4"/>
  <c r="T169" i="4"/>
  <c r="R169" i="4"/>
  <c r="P169" i="4"/>
  <c r="BI166" i="4"/>
  <c r="BH166" i="4"/>
  <c r="BG166" i="4"/>
  <c r="BF166" i="4"/>
  <c r="T166" i="4"/>
  <c r="R166" i="4"/>
  <c r="P166" i="4"/>
  <c r="BI162" i="4"/>
  <c r="BH162" i="4"/>
  <c r="BG162" i="4"/>
  <c r="BF162" i="4"/>
  <c r="T162" i="4"/>
  <c r="R162" i="4"/>
  <c r="P162" i="4"/>
  <c r="BI159" i="4"/>
  <c r="BH159" i="4"/>
  <c r="BG159" i="4"/>
  <c r="BF159" i="4"/>
  <c r="T159" i="4"/>
  <c r="R159" i="4"/>
  <c r="P159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49" i="4"/>
  <c r="BH149" i="4"/>
  <c r="BG149" i="4"/>
  <c r="BF149" i="4"/>
  <c r="T149" i="4"/>
  <c r="R149" i="4"/>
  <c r="P149" i="4"/>
  <c r="BI146" i="4"/>
  <c r="BH146" i="4"/>
  <c r="BG146" i="4"/>
  <c r="BF146" i="4"/>
  <c r="T146" i="4"/>
  <c r="R146" i="4"/>
  <c r="P146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31" i="4"/>
  <c r="BH131" i="4"/>
  <c r="BG131" i="4"/>
  <c r="BF131" i="4"/>
  <c r="T131" i="4"/>
  <c r="T130" i="4" s="1"/>
  <c r="R131" i="4"/>
  <c r="R130" i="4" s="1"/>
  <c r="P131" i="4"/>
  <c r="P130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J119" i="4"/>
  <c r="J118" i="4"/>
  <c r="F118" i="4"/>
  <c r="F116" i="4"/>
  <c r="E114" i="4"/>
  <c r="J92" i="4"/>
  <c r="J91" i="4"/>
  <c r="F91" i="4"/>
  <c r="F89" i="4"/>
  <c r="E87" i="4"/>
  <c r="J18" i="4"/>
  <c r="E18" i="4"/>
  <c r="F119" i="4"/>
  <c r="J17" i="4"/>
  <c r="J12" i="4"/>
  <c r="J89" i="4"/>
  <c r="E7" i="4"/>
  <c r="E85" i="4" s="1"/>
  <c r="J39" i="3"/>
  <c r="J38" i="3"/>
  <c r="AY97" i="1"/>
  <c r="J37" i="3"/>
  <c r="AX97" i="1" s="1"/>
  <c r="BI142" i="3"/>
  <c r="BH142" i="3"/>
  <c r="BG142" i="3"/>
  <c r="BF142" i="3"/>
  <c r="T142" i="3"/>
  <c r="T141" i="3" s="1"/>
  <c r="R142" i="3"/>
  <c r="R141" i="3"/>
  <c r="P142" i="3"/>
  <c r="P141" i="3"/>
  <c r="BI138" i="3"/>
  <c r="BH138" i="3"/>
  <c r="BG138" i="3"/>
  <c r="BF138" i="3"/>
  <c r="T138" i="3"/>
  <c r="T137" i="3"/>
  <c r="T136" i="3"/>
  <c r="R138" i="3"/>
  <c r="R137" i="3" s="1"/>
  <c r="R136" i="3" s="1"/>
  <c r="P138" i="3"/>
  <c r="P137" i="3"/>
  <c r="P136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J123" i="3"/>
  <c r="J122" i="3"/>
  <c r="F122" i="3"/>
  <c r="F120" i="3"/>
  <c r="E118" i="3"/>
  <c r="J94" i="3"/>
  <c r="J93" i="3"/>
  <c r="F93" i="3"/>
  <c r="F91" i="3"/>
  <c r="E89" i="3"/>
  <c r="J20" i="3"/>
  <c r="E20" i="3"/>
  <c r="F123" i="3"/>
  <c r="J19" i="3"/>
  <c r="J14" i="3"/>
  <c r="J120" i="3"/>
  <c r="E7" i="3"/>
  <c r="E85" i="3" s="1"/>
  <c r="J37" i="2"/>
  <c r="J36" i="2"/>
  <c r="AY96" i="1"/>
  <c r="J35" i="2"/>
  <c r="AX96" i="1" s="1"/>
  <c r="BI518" i="2"/>
  <c r="BH518" i="2"/>
  <c r="BG518" i="2"/>
  <c r="BF518" i="2"/>
  <c r="T518" i="2"/>
  <c r="T517" i="2" s="1"/>
  <c r="R518" i="2"/>
  <c r="R517" i="2"/>
  <c r="P518" i="2"/>
  <c r="P517" i="2"/>
  <c r="BI514" i="2"/>
  <c r="BH514" i="2"/>
  <c r="BG514" i="2"/>
  <c r="BF514" i="2"/>
  <c r="T514" i="2"/>
  <c r="T513" i="2"/>
  <c r="R514" i="2"/>
  <c r="R513" i="2" s="1"/>
  <c r="P514" i="2"/>
  <c r="P513" i="2"/>
  <c r="BI512" i="2"/>
  <c r="BH512" i="2"/>
  <c r="BG512" i="2"/>
  <c r="BF512" i="2"/>
  <c r="T512" i="2"/>
  <c r="R512" i="2"/>
  <c r="P512" i="2"/>
  <c r="BI508" i="2"/>
  <c r="BH508" i="2"/>
  <c r="BG508" i="2"/>
  <c r="BF508" i="2"/>
  <c r="T508" i="2"/>
  <c r="R508" i="2"/>
  <c r="P508" i="2"/>
  <c r="BI505" i="2"/>
  <c r="BH505" i="2"/>
  <c r="BG505" i="2"/>
  <c r="BF505" i="2"/>
  <c r="T505" i="2"/>
  <c r="R505" i="2"/>
  <c r="P505" i="2"/>
  <c r="BI501" i="2"/>
  <c r="BH501" i="2"/>
  <c r="BG501" i="2"/>
  <c r="BF501" i="2"/>
  <c r="T501" i="2"/>
  <c r="R501" i="2"/>
  <c r="P501" i="2"/>
  <c r="BI498" i="2"/>
  <c r="BH498" i="2"/>
  <c r="BG498" i="2"/>
  <c r="BF498" i="2"/>
  <c r="T498" i="2"/>
  <c r="T497" i="2" s="1"/>
  <c r="R498" i="2"/>
  <c r="R497" i="2"/>
  <c r="P498" i="2"/>
  <c r="P497" i="2"/>
  <c r="BI494" i="2"/>
  <c r="BH494" i="2"/>
  <c r="BG494" i="2"/>
  <c r="BF494" i="2"/>
  <c r="T494" i="2"/>
  <c r="R494" i="2"/>
  <c r="P494" i="2"/>
  <c r="BI491" i="2"/>
  <c r="BH491" i="2"/>
  <c r="BG491" i="2"/>
  <c r="BF491" i="2"/>
  <c r="T491" i="2"/>
  <c r="R491" i="2"/>
  <c r="P491" i="2"/>
  <c r="BI488" i="2"/>
  <c r="BH488" i="2"/>
  <c r="BG488" i="2"/>
  <c r="BF488" i="2"/>
  <c r="T488" i="2"/>
  <c r="R488" i="2"/>
  <c r="P488" i="2"/>
  <c r="BI487" i="2"/>
  <c r="BH487" i="2"/>
  <c r="BG487" i="2"/>
  <c r="BF487" i="2"/>
  <c r="T487" i="2"/>
  <c r="R487" i="2"/>
  <c r="P487" i="2"/>
  <c r="BI479" i="2"/>
  <c r="BH479" i="2"/>
  <c r="BG479" i="2"/>
  <c r="BF479" i="2"/>
  <c r="T479" i="2"/>
  <c r="T478" i="2"/>
  <c r="R479" i="2"/>
  <c r="R478" i="2"/>
  <c r="P479" i="2"/>
  <c r="P478" i="2" s="1"/>
  <c r="BI475" i="2"/>
  <c r="BH475" i="2"/>
  <c r="BG475" i="2"/>
  <c r="BF475" i="2"/>
  <c r="T475" i="2"/>
  <c r="T474" i="2" s="1"/>
  <c r="R475" i="2"/>
  <c r="R474" i="2"/>
  <c r="P475" i="2"/>
  <c r="P474" i="2"/>
  <c r="BI471" i="2"/>
  <c r="BH471" i="2"/>
  <c r="BG471" i="2"/>
  <c r="BF471" i="2"/>
  <c r="T471" i="2"/>
  <c r="R471" i="2"/>
  <c r="P471" i="2"/>
  <c r="BI468" i="2"/>
  <c r="BH468" i="2"/>
  <c r="BG468" i="2"/>
  <c r="BF468" i="2"/>
  <c r="T468" i="2"/>
  <c r="R468" i="2"/>
  <c r="P468" i="2"/>
  <c r="BI462" i="2"/>
  <c r="BH462" i="2"/>
  <c r="BG462" i="2"/>
  <c r="BF462" i="2"/>
  <c r="T462" i="2"/>
  <c r="R462" i="2"/>
  <c r="P462" i="2"/>
  <c r="BI453" i="2"/>
  <c r="BH453" i="2"/>
  <c r="BG453" i="2"/>
  <c r="BF453" i="2"/>
  <c r="T453" i="2"/>
  <c r="R453" i="2"/>
  <c r="P453" i="2"/>
  <c r="BI449" i="2"/>
  <c r="BH449" i="2"/>
  <c r="BG449" i="2"/>
  <c r="BF449" i="2"/>
  <c r="T449" i="2"/>
  <c r="R449" i="2"/>
  <c r="P449" i="2"/>
  <c r="BI446" i="2"/>
  <c r="BH446" i="2"/>
  <c r="BG446" i="2"/>
  <c r="BF446" i="2"/>
  <c r="T446" i="2"/>
  <c r="R446" i="2"/>
  <c r="P446" i="2"/>
  <c r="BI443" i="2"/>
  <c r="BH443" i="2"/>
  <c r="BG443" i="2"/>
  <c r="BF443" i="2"/>
  <c r="T443" i="2"/>
  <c r="R443" i="2"/>
  <c r="P443" i="2"/>
  <c r="BI441" i="2"/>
  <c r="BH441" i="2"/>
  <c r="BG441" i="2"/>
  <c r="BF441" i="2"/>
  <c r="T441" i="2"/>
  <c r="R441" i="2"/>
  <c r="P441" i="2"/>
  <c r="BI438" i="2"/>
  <c r="BH438" i="2"/>
  <c r="BG438" i="2"/>
  <c r="BF438" i="2"/>
  <c r="T438" i="2"/>
  <c r="R438" i="2"/>
  <c r="P438" i="2"/>
  <c r="BI435" i="2"/>
  <c r="BH435" i="2"/>
  <c r="BG435" i="2"/>
  <c r="BF435" i="2"/>
  <c r="T435" i="2"/>
  <c r="R435" i="2"/>
  <c r="P435" i="2"/>
  <c r="BI432" i="2"/>
  <c r="BH432" i="2"/>
  <c r="BG432" i="2"/>
  <c r="BF432" i="2"/>
  <c r="T432" i="2"/>
  <c r="R432" i="2"/>
  <c r="P432" i="2"/>
  <c r="BI429" i="2"/>
  <c r="BH429" i="2"/>
  <c r="BG429" i="2"/>
  <c r="BF429" i="2"/>
  <c r="T429" i="2"/>
  <c r="R429" i="2"/>
  <c r="P429" i="2"/>
  <c r="BI426" i="2"/>
  <c r="BH426" i="2"/>
  <c r="BG426" i="2"/>
  <c r="BF426" i="2"/>
  <c r="T426" i="2"/>
  <c r="R426" i="2"/>
  <c r="P426" i="2"/>
  <c r="BI422" i="2"/>
  <c r="BH422" i="2"/>
  <c r="BG422" i="2"/>
  <c r="BF422" i="2"/>
  <c r="T422" i="2"/>
  <c r="R422" i="2"/>
  <c r="P422" i="2"/>
  <c r="BI415" i="2"/>
  <c r="BH415" i="2"/>
  <c r="BG415" i="2"/>
  <c r="BF415" i="2"/>
  <c r="T415" i="2"/>
  <c r="T414" i="2" s="1"/>
  <c r="R415" i="2"/>
  <c r="R414" i="2" s="1"/>
  <c r="P415" i="2"/>
  <c r="P414" i="2" s="1"/>
  <c r="BI407" i="2"/>
  <c r="BH407" i="2"/>
  <c r="BG407" i="2"/>
  <c r="BF407" i="2"/>
  <c r="T407" i="2"/>
  <c r="R407" i="2"/>
  <c r="P407" i="2"/>
  <c r="BI404" i="2"/>
  <c r="BH404" i="2"/>
  <c r="BG404" i="2"/>
  <c r="BF404" i="2"/>
  <c r="T404" i="2"/>
  <c r="R404" i="2"/>
  <c r="P404" i="2"/>
  <c r="BI401" i="2"/>
  <c r="BH401" i="2"/>
  <c r="BG401" i="2"/>
  <c r="BF401" i="2"/>
  <c r="T401" i="2"/>
  <c r="R401" i="2"/>
  <c r="P401" i="2"/>
  <c r="BI398" i="2"/>
  <c r="BH398" i="2"/>
  <c r="BG398" i="2"/>
  <c r="BF398" i="2"/>
  <c r="T398" i="2"/>
  <c r="R398" i="2"/>
  <c r="P398" i="2"/>
  <c r="BI395" i="2"/>
  <c r="BH395" i="2"/>
  <c r="BG395" i="2"/>
  <c r="BF395" i="2"/>
  <c r="T395" i="2"/>
  <c r="R395" i="2"/>
  <c r="P395" i="2"/>
  <c r="BI392" i="2"/>
  <c r="BH392" i="2"/>
  <c r="BG392" i="2"/>
  <c r="BF392" i="2"/>
  <c r="T392" i="2"/>
  <c r="R392" i="2"/>
  <c r="P392" i="2"/>
  <c r="BI389" i="2"/>
  <c r="BH389" i="2"/>
  <c r="BG389" i="2"/>
  <c r="BF389" i="2"/>
  <c r="T389" i="2"/>
  <c r="R389" i="2"/>
  <c r="P389" i="2"/>
  <c r="BI385" i="2"/>
  <c r="BH385" i="2"/>
  <c r="BG385" i="2"/>
  <c r="BF385" i="2"/>
  <c r="T385" i="2"/>
  <c r="T384" i="2"/>
  <c r="R385" i="2"/>
  <c r="R384" i="2" s="1"/>
  <c r="P385" i="2"/>
  <c r="P384" i="2" s="1"/>
  <c r="BI380" i="2"/>
  <c r="BH380" i="2"/>
  <c r="BG380" i="2"/>
  <c r="BF380" i="2"/>
  <c r="T380" i="2"/>
  <c r="T379" i="2" s="1"/>
  <c r="R380" i="2"/>
  <c r="R379" i="2"/>
  <c r="P380" i="2"/>
  <c r="P379" i="2" s="1"/>
  <c r="BI376" i="2"/>
  <c r="BH376" i="2"/>
  <c r="BG376" i="2"/>
  <c r="BF376" i="2"/>
  <c r="T376" i="2"/>
  <c r="R376" i="2"/>
  <c r="P376" i="2"/>
  <c r="BI373" i="2"/>
  <c r="BH373" i="2"/>
  <c r="BG373" i="2"/>
  <c r="BF373" i="2"/>
  <c r="T373" i="2"/>
  <c r="R373" i="2"/>
  <c r="R365" i="2" s="1"/>
  <c r="P373" i="2"/>
  <c r="BI366" i="2"/>
  <c r="BH366" i="2"/>
  <c r="BG366" i="2"/>
  <c r="BF366" i="2"/>
  <c r="T366" i="2"/>
  <c r="T365" i="2" s="1"/>
  <c r="R366" i="2"/>
  <c r="P366" i="2"/>
  <c r="P365" i="2" s="1"/>
  <c r="BI358" i="2"/>
  <c r="BH358" i="2"/>
  <c r="BG358" i="2"/>
  <c r="BF358" i="2"/>
  <c r="T358" i="2"/>
  <c r="R358" i="2"/>
  <c r="P358" i="2"/>
  <c r="BI354" i="2"/>
  <c r="BH354" i="2"/>
  <c r="BG354" i="2"/>
  <c r="BF354" i="2"/>
  <c r="T354" i="2"/>
  <c r="R354" i="2"/>
  <c r="P354" i="2"/>
  <c r="BI351" i="2"/>
  <c r="BH351" i="2"/>
  <c r="BG351" i="2"/>
  <c r="BF351" i="2"/>
  <c r="T351" i="2"/>
  <c r="R351" i="2"/>
  <c r="P351" i="2"/>
  <c r="BI348" i="2"/>
  <c r="BH348" i="2"/>
  <c r="BG348" i="2"/>
  <c r="BF348" i="2"/>
  <c r="T348" i="2"/>
  <c r="R348" i="2"/>
  <c r="P348" i="2"/>
  <c r="BI345" i="2"/>
  <c r="BH345" i="2"/>
  <c r="BG345" i="2"/>
  <c r="BF345" i="2"/>
  <c r="T345" i="2"/>
  <c r="R345" i="2"/>
  <c r="P345" i="2"/>
  <c r="BI338" i="2"/>
  <c r="BH338" i="2"/>
  <c r="BG338" i="2"/>
  <c r="BF338" i="2"/>
  <c r="T338" i="2"/>
  <c r="R338" i="2"/>
  <c r="P338" i="2"/>
  <c r="BI332" i="2"/>
  <c r="BH332" i="2"/>
  <c r="BG332" i="2"/>
  <c r="BF332" i="2"/>
  <c r="T332" i="2"/>
  <c r="R332" i="2"/>
  <c r="P332" i="2"/>
  <c r="BI327" i="2"/>
  <c r="BH327" i="2"/>
  <c r="BG327" i="2"/>
  <c r="BF327" i="2"/>
  <c r="T327" i="2"/>
  <c r="R327" i="2"/>
  <c r="P327" i="2"/>
  <c r="BI324" i="2"/>
  <c r="BH324" i="2"/>
  <c r="BG324" i="2"/>
  <c r="BF324" i="2"/>
  <c r="T324" i="2"/>
  <c r="R324" i="2"/>
  <c r="P324" i="2"/>
  <c r="BI318" i="2"/>
  <c r="BH318" i="2"/>
  <c r="BG318" i="2"/>
  <c r="BF318" i="2"/>
  <c r="T318" i="2"/>
  <c r="R318" i="2"/>
  <c r="P318" i="2"/>
  <c r="BI314" i="2"/>
  <c r="BH314" i="2"/>
  <c r="BG314" i="2"/>
  <c r="BF314" i="2"/>
  <c r="T314" i="2"/>
  <c r="R314" i="2"/>
  <c r="P314" i="2"/>
  <c r="BI311" i="2"/>
  <c r="BH311" i="2"/>
  <c r="BG311" i="2"/>
  <c r="BF311" i="2"/>
  <c r="T311" i="2"/>
  <c r="R311" i="2"/>
  <c r="P311" i="2"/>
  <c r="BI308" i="2"/>
  <c r="BH308" i="2"/>
  <c r="BG308" i="2"/>
  <c r="BF308" i="2"/>
  <c r="T308" i="2"/>
  <c r="R308" i="2"/>
  <c r="P308" i="2"/>
  <c r="BI305" i="2"/>
  <c r="BH305" i="2"/>
  <c r="BG305" i="2"/>
  <c r="BF305" i="2"/>
  <c r="T305" i="2"/>
  <c r="R305" i="2"/>
  <c r="P305" i="2"/>
  <c r="BI302" i="2"/>
  <c r="BH302" i="2"/>
  <c r="BG302" i="2"/>
  <c r="BF302" i="2"/>
  <c r="T302" i="2"/>
  <c r="R302" i="2"/>
  <c r="P302" i="2"/>
  <c r="BI299" i="2"/>
  <c r="BH299" i="2"/>
  <c r="BG299" i="2"/>
  <c r="BF299" i="2"/>
  <c r="T299" i="2"/>
  <c r="R299" i="2"/>
  <c r="P299" i="2"/>
  <c r="BI292" i="2"/>
  <c r="BH292" i="2"/>
  <c r="BG292" i="2"/>
  <c r="BF292" i="2"/>
  <c r="T292" i="2"/>
  <c r="R292" i="2"/>
  <c r="P292" i="2"/>
  <c r="BI284" i="2"/>
  <c r="BH284" i="2"/>
  <c r="BG284" i="2"/>
  <c r="BF284" i="2"/>
  <c r="T284" i="2"/>
  <c r="T283" i="2" s="1"/>
  <c r="R284" i="2"/>
  <c r="R283" i="2" s="1"/>
  <c r="P284" i="2"/>
  <c r="P283" i="2" s="1"/>
  <c r="BI282" i="2"/>
  <c r="BH282" i="2"/>
  <c r="BG282" i="2"/>
  <c r="BF282" i="2"/>
  <c r="T282" i="2"/>
  <c r="R282" i="2"/>
  <c r="P282" i="2"/>
  <c r="BI278" i="2"/>
  <c r="BH278" i="2"/>
  <c r="BG278" i="2"/>
  <c r="BF278" i="2"/>
  <c r="T278" i="2"/>
  <c r="R278" i="2"/>
  <c r="P278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7" i="2"/>
  <c r="BH267" i="2"/>
  <c r="BG267" i="2"/>
  <c r="BF267" i="2"/>
  <c r="T267" i="2"/>
  <c r="R267" i="2"/>
  <c r="P267" i="2"/>
  <c r="BI264" i="2"/>
  <c r="BH264" i="2"/>
  <c r="BG264" i="2"/>
  <c r="BF264" i="2"/>
  <c r="T264" i="2"/>
  <c r="R264" i="2"/>
  <c r="P264" i="2"/>
  <c r="BI261" i="2"/>
  <c r="BH261" i="2"/>
  <c r="BG261" i="2"/>
  <c r="BF261" i="2"/>
  <c r="T261" i="2"/>
  <c r="R261" i="2"/>
  <c r="P261" i="2"/>
  <c r="BI258" i="2"/>
  <c r="BH258" i="2"/>
  <c r="BG258" i="2"/>
  <c r="BF258" i="2"/>
  <c r="T258" i="2"/>
  <c r="R258" i="2"/>
  <c r="P258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R247" i="2"/>
  <c r="P247" i="2"/>
  <c r="BI235" i="2"/>
  <c r="BH235" i="2"/>
  <c r="BG235" i="2"/>
  <c r="BF235" i="2"/>
  <c r="T235" i="2"/>
  <c r="R235" i="2"/>
  <c r="P235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5" i="2"/>
  <c r="BH225" i="2"/>
  <c r="BG225" i="2"/>
  <c r="BF225" i="2"/>
  <c r="T225" i="2"/>
  <c r="R225" i="2"/>
  <c r="P225" i="2"/>
  <c r="BI219" i="2"/>
  <c r="BH219" i="2"/>
  <c r="BG219" i="2"/>
  <c r="BF219" i="2"/>
  <c r="T219" i="2"/>
  <c r="R219" i="2"/>
  <c r="P219" i="2"/>
  <c r="BI215" i="2"/>
  <c r="BH215" i="2"/>
  <c r="BG215" i="2"/>
  <c r="BF215" i="2"/>
  <c r="T215" i="2"/>
  <c r="R215" i="2"/>
  <c r="P215" i="2"/>
  <c r="BI211" i="2"/>
  <c r="BH211" i="2"/>
  <c r="BG211" i="2"/>
  <c r="BF211" i="2"/>
  <c r="T211" i="2"/>
  <c r="R211" i="2"/>
  <c r="P211" i="2"/>
  <c r="BI207" i="2"/>
  <c r="BH207" i="2"/>
  <c r="BG207" i="2"/>
  <c r="BF207" i="2"/>
  <c r="T207" i="2"/>
  <c r="R207" i="2"/>
  <c r="P207" i="2"/>
  <c r="BI203" i="2"/>
  <c r="BH203" i="2"/>
  <c r="BG203" i="2"/>
  <c r="BF203" i="2"/>
  <c r="T203" i="2"/>
  <c r="R203" i="2"/>
  <c r="P203" i="2"/>
  <c r="BI194" i="2"/>
  <c r="BH194" i="2"/>
  <c r="BG194" i="2"/>
  <c r="BF194" i="2"/>
  <c r="T194" i="2"/>
  <c r="R194" i="2"/>
  <c r="P194" i="2"/>
  <c r="BI188" i="2"/>
  <c r="BH188" i="2"/>
  <c r="BG188" i="2"/>
  <c r="BF188" i="2"/>
  <c r="T188" i="2"/>
  <c r="R188" i="2"/>
  <c r="P188" i="2"/>
  <c r="BI176" i="2"/>
  <c r="BH176" i="2"/>
  <c r="BG176" i="2"/>
  <c r="BF176" i="2"/>
  <c r="T176" i="2"/>
  <c r="R176" i="2"/>
  <c r="P176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J146" i="2"/>
  <c r="J145" i="2"/>
  <c r="F145" i="2"/>
  <c r="F143" i="2"/>
  <c r="E141" i="2"/>
  <c r="J92" i="2"/>
  <c r="J91" i="2"/>
  <c r="F91" i="2"/>
  <c r="F89" i="2"/>
  <c r="E87" i="2"/>
  <c r="J18" i="2"/>
  <c r="E18" i="2"/>
  <c r="F146" i="2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BK182" i="4"/>
  <c r="J178" i="4"/>
  <c r="J175" i="4"/>
  <c r="J172" i="4"/>
  <c r="J169" i="4"/>
  <c r="J166" i="4"/>
  <c r="J162" i="4"/>
  <c r="BK159" i="4"/>
  <c r="BK156" i="4"/>
  <c r="J152" i="4"/>
  <c r="J149" i="4"/>
  <c r="J146" i="4"/>
  <c r="J143" i="4"/>
  <c r="BK141" i="4"/>
  <c r="J131" i="4"/>
  <c r="J127" i="4"/>
  <c r="BK125" i="4"/>
  <c r="BK142" i="3"/>
  <c r="J138" i="3"/>
  <c r="J130" i="3"/>
  <c r="BK518" i="2"/>
  <c r="J518" i="2"/>
  <c r="BK514" i="2"/>
  <c r="J514" i="2"/>
  <c r="BK512" i="2"/>
  <c r="J512" i="2"/>
  <c r="BK508" i="2"/>
  <c r="J505" i="2"/>
  <c r="BK494" i="2"/>
  <c r="BK488" i="2"/>
  <c r="J479" i="2"/>
  <c r="J182" i="4"/>
  <c r="BK178" i="4"/>
  <c r="BK175" i="4"/>
  <c r="BK172" i="4"/>
  <c r="BK169" i="4"/>
  <c r="BK166" i="4"/>
  <c r="BK162" i="4"/>
  <c r="J159" i="4"/>
  <c r="J156" i="4"/>
  <c r="BK154" i="4"/>
  <c r="J154" i="4"/>
  <c r="BK152" i="4"/>
  <c r="BK149" i="4"/>
  <c r="BK146" i="4"/>
  <c r="BK143" i="4"/>
  <c r="BK131" i="4"/>
  <c r="BK127" i="4"/>
  <c r="J133" i="3"/>
  <c r="BK130" i="3"/>
  <c r="J508" i="2"/>
  <c r="BK501" i="2"/>
  <c r="J498" i="2"/>
  <c r="J494" i="2"/>
  <c r="J488" i="2"/>
  <c r="J487" i="2"/>
  <c r="BK479" i="2"/>
  <c r="BK475" i="2"/>
  <c r="BK471" i="2"/>
  <c r="BK441" i="2"/>
  <c r="J438" i="2"/>
  <c r="J435" i="2"/>
  <c r="BK432" i="2"/>
  <c r="J429" i="2"/>
  <c r="J426" i="2"/>
  <c r="BK422" i="2"/>
  <c r="J415" i="2"/>
  <c r="BK407" i="2"/>
  <c r="BK395" i="2"/>
  <c r="J389" i="2"/>
  <c r="J385" i="2"/>
  <c r="J380" i="2"/>
  <c r="BK376" i="2"/>
  <c r="J373" i="2"/>
  <c r="J366" i="2"/>
  <c r="J354" i="2"/>
  <c r="J348" i="2"/>
  <c r="BK345" i="2"/>
  <c r="BK338" i="2"/>
  <c r="J332" i="2"/>
  <c r="BK327" i="2"/>
  <c r="J324" i="2"/>
  <c r="BK318" i="2"/>
  <c r="BK311" i="2"/>
  <c r="BK308" i="2"/>
  <c r="J305" i="2"/>
  <c r="J302" i="2"/>
  <c r="J299" i="2"/>
  <c r="BK292" i="2"/>
  <c r="J284" i="2"/>
  <c r="J272" i="2"/>
  <c r="J270" i="2"/>
  <c r="J267" i="2"/>
  <c r="J264" i="2"/>
  <c r="BK261" i="2"/>
  <c r="BK251" i="2"/>
  <c r="BK247" i="2"/>
  <c r="J235" i="2"/>
  <c r="BK232" i="2"/>
  <c r="J219" i="2"/>
  <c r="J211" i="2"/>
  <c r="BK207" i="2"/>
  <c r="J203" i="2"/>
  <c r="BK188" i="2"/>
  <c r="BK168" i="2"/>
  <c r="BK159" i="2"/>
  <c r="BK155" i="2"/>
  <c r="J152" i="2"/>
  <c r="BK491" i="2"/>
  <c r="BK487" i="2"/>
  <c r="J475" i="2"/>
  <c r="J401" i="2"/>
  <c r="J398" i="2"/>
  <c r="J395" i="2"/>
  <c r="J392" i="2"/>
  <c r="BK385" i="2"/>
  <c r="BK373" i="2"/>
  <c r="BK358" i="2"/>
  <c r="J351" i="2"/>
  <c r="J345" i="2"/>
  <c r="J338" i="2"/>
  <c r="J327" i="2"/>
  <c r="J314" i="2"/>
  <c r="J308" i="2"/>
  <c r="BK305" i="2"/>
  <c r="J282" i="2"/>
  <c r="J278" i="2"/>
  <c r="BK267" i="2"/>
  <c r="BK264" i="2"/>
  <c r="J261" i="2"/>
  <c r="BK258" i="2"/>
  <c r="J251" i="2"/>
  <c r="J250" i="2"/>
  <c r="J247" i="2"/>
  <c r="BK228" i="2"/>
  <c r="BK225" i="2"/>
  <c r="J215" i="2"/>
  <c r="BK203" i="2"/>
  <c r="J194" i="2"/>
  <c r="J176" i="2"/>
  <c r="BK171" i="2"/>
  <c r="J168" i="2"/>
  <c r="J163" i="2"/>
  <c r="J159" i="2"/>
  <c r="BK152" i="2"/>
  <c r="J141" i="4"/>
  <c r="J125" i="4"/>
  <c r="J142" i="3"/>
  <c r="BK138" i="3"/>
  <c r="BK133" i="3"/>
  <c r="BK505" i="2"/>
  <c r="J501" i="2"/>
  <c r="BK498" i="2"/>
  <c r="J491" i="2"/>
  <c r="J471" i="2"/>
  <c r="BK468" i="2"/>
  <c r="J468" i="2"/>
  <c r="BK462" i="2"/>
  <c r="J462" i="2"/>
  <c r="BK453" i="2"/>
  <c r="J453" i="2"/>
  <c r="BK449" i="2"/>
  <c r="J449" i="2"/>
  <c r="BK446" i="2"/>
  <c r="J446" i="2"/>
  <c r="BK443" i="2"/>
  <c r="J443" i="2"/>
  <c r="J441" i="2"/>
  <c r="BK438" i="2"/>
  <c r="BK435" i="2"/>
  <c r="J432" i="2"/>
  <c r="BK429" i="2"/>
  <c r="BK426" i="2"/>
  <c r="J422" i="2"/>
  <c r="BK415" i="2"/>
  <c r="J407" i="2"/>
  <c r="BK404" i="2"/>
  <c r="J404" i="2"/>
  <c r="BK401" i="2"/>
  <c r="BK398" i="2"/>
  <c r="BK392" i="2"/>
  <c r="BK389" i="2"/>
  <c r="BK380" i="2"/>
  <c r="J376" i="2"/>
  <c r="BK366" i="2"/>
  <c r="J358" i="2"/>
  <c r="BK354" i="2"/>
  <c r="BK351" i="2"/>
  <c r="BK348" i="2"/>
  <c r="BK332" i="2"/>
  <c r="BK324" i="2"/>
  <c r="J318" i="2"/>
  <c r="BK314" i="2"/>
  <c r="J311" i="2"/>
  <c r="BK302" i="2"/>
  <c r="BK299" i="2"/>
  <c r="J292" i="2"/>
  <c r="BK284" i="2"/>
  <c r="BK282" i="2"/>
  <c r="BK278" i="2"/>
  <c r="BK272" i="2"/>
  <c r="BK270" i="2"/>
  <c r="J258" i="2"/>
  <c r="BK250" i="2"/>
  <c r="BK235" i="2"/>
  <c r="J232" i="2"/>
  <c r="J228" i="2"/>
  <c r="J225" i="2"/>
  <c r="BK219" i="2"/>
  <c r="BK215" i="2"/>
  <c r="BK211" i="2"/>
  <c r="J207" i="2"/>
  <c r="BK194" i="2"/>
  <c r="J188" i="2"/>
  <c r="BK176" i="2"/>
  <c r="J171" i="2"/>
  <c r="BK163" i="2"/>
  <c r="J155" i="2"/>
  <c r="AS95" i="1"/>
  <c r="P158" i="2" l="1"/>
  <c r="R167" i="2"/>
  <c r="R175" i="2"/>
  <c r="P202" i="2"/>
  <c r="P151" i="2" s="1"/>
  <c r="P218" i="2"/>
  <c r="T227" i="2"/>
  <c r="R260" i="2"/>
  <c r="P298" i="2"/>
  <c r="P317" i="2"/>
  <c r="P281" i="2" s="1"/>
  <c r="T331" i="2"/>
  <c r="T330" i="2" s="1"/>
  <c r="BK388" i="2"/>
  <c r="J388" i="2" s="1"/>
  <c r="J116" i="2" s="1"/>
  <c r="P425" i="2"/>
  <c r="P413" i="2" s="1"/>
  <c r="BK452" i="2"/>
  <c r="T486" i="2"/>
  <c r="T500" i="2"/>
  <c r="T499" i="2"/>
  <c r="T129" i="3"/>
  <c r="T128" i="3" s="1"/>
  <c r="T127" i="3" s="1"/>
  <c r="T126" i="3" s="1"/>
  <c r="BK158" i="2"/>
  <c r="J158" i="2"/>
  <c r="J99" i="2"/>
  <c r="T158" i="2"/>
  <c r="T167" i="2"/>
  <c r="T151" i="2" s="1"/>
  <c r="P175" i="2"/>
  <c r="R202" i="2"/>
  <c r="BK227" i="2"/>
  <c r="J227" i="2" s="1"/>
  <c r="J104" i="2" s="1"/>
  <c r="BK260" i="2"/>
  <c r="J260" i="2" s="1"/>
  <c r="J105" i="2" s="1"/>
  <c r="BK298" i="2"/>
  <c r="J298" i="2" s="1"/>
  <c r="J108" i="2" s="1"/>
  <c r="BK317" i="2"/>
  <c r="J317" i="2" s="1"/>
  <c r="J109" i="2" s="1"/>
  <c r="P331" i="2"/>
  <c r="P330" i="2" s="1"/>
  <c r="P388" i="2"/>
  <c r="P383" i="2"/>
  <c r="T425" i="2"/>
  <c r="T413" i="2"/>
  <c r="R452" i="2"/>
  <c r="R451" i="2" s="1"/>
  <c r="R486" i="2"/>
  <c r="BK500" i="2"/>
  <c r="P129" i="3"/>
  <c r="P128" i="3"/>
  <c r="P127" i="3"/>
  <c r="P126" i="3" s="1"/>
  <c r="AU97" i="1" s="1"/>
  <c r="BK167" i="2"/>
  <c r="J167" i="2" s="1"/>
  <c r="J100" i="2" s="1"/>
  <c r="BK175" i="2"/>
  <c r="J175" i="2" s="1"/>
  <c r="J101" i="2" s="1"/>
  <c r="BK202" i="2"/>
  <c r="J202" i="2" s="1"/>
  <c r="J102" i="2" s="1"/>
  <c r="BK218" i="2"/>
  <c r="J218" i="2" s="1"/>
  <c r="J103" i="2" s="1"/>
  <c r="R218" i="2"/>
  <c r="R151" i="2" s="1"/>
  <c r="R227" i="2"/>
  <c r="T260" i="2"/>
  <c r="T298" i="2"/>
  <c r="T281" i="2" s="1"/>
  <c r="T317" i="2"/>
  <c r="R331" i="2"/>
  <c r="R330" i="2" s="1"/>
  <c r="R388" i="2"/>
  <c r="R383" i="2"/>
  <c r="BK425" i="2"/>
  <c r="J425" i="2" s="1"/>
  <c r="J119" i="2" s="1"/>
  <c r="P452" i="2"/>
  <c r="P451" i="2"/>
  <c r="BK486" i="2"/>
  <c r="J486" i="2" s="1"/>
  <c r="J124" i="2" s="1"/>
  <c r="R500" i="2"/>
  <c r="R499" i="2" s="1"/>
  <c r="R129" i="3"/>
  <c r="R128" i="3"/>
  <c r="R127" i="3" s="1"/>
  <c r="R126" i="3" s="1"/>
  <c r="P145" i="4"/>
  <c r="R158" i="2"/>
  <c r="P167" i="2"/>
  <c r="T175" i="2"/>
  <c r="T202" i="2"/>
  <c r="T218" i="2"/>
  <c r="P227" i="2"/>
  <c r="P260" i="2"/>
  <c r="R298" i="2"/>
  <c r="R281" i="2"/>
  <c r="R317" i="2"/>
  <c r="BK331" i="2"/>
  <c r="J331" i="2"/>
  <c r="J111" i="2" s="1"/>
  <c r="T388" i="2"/>
  <c r="T383" i="2"/>
  <c r="R425" i="2"/>
  <c r="R413" i="2"/>
  <c r="T452" i="2"/>
  <c r="T451" i="2" s="1"/>
  <c r="P486" i="2"/>
  <c r="P500" i="2"/>
  <c r="P499" i="2" s="1"/>
  <c r="BK129" i="3"/>
  <c r="J129" i="3"/>
  <c r="J101" i="3" s="1"/>
  <c r="BK124" i="4"/>
  <c r="J124" i="4"/>
  <c r="J98" i="4" s="1"/>
  <c r="P124" i="4"/>
  <c r="R124" i="4"/>
  <c r="T124" i="4"/>
  <c r="BK140" i="4"/>
  <c r="J140" i="4"/>
  <c r="J100" i="4" s="1"/>
  <c r="P140" i="4"/>
  <c r="R140" i="4"/>
  <c r="T140" i="4"/>
  <c r="BK145" i="4"/>
  <c r="J145" i="4"/>
  <c r="J101" i="4" s="1"/>
  <c r="R145" i="4"/>
  <c r="T145" i="4"/>
  <c r="F92" i="2"/>
  <c r="E139" i="2"/>
  <c r="BE152" i="2"/>
  <c r="BE176" i="2"/>
  <c r="BE188" i="2"/>
  <c r="BE211" i="2"/>
  <c r="BE225" i="2"/>
  <c r="BE247" i="2"/>
  <c r="BE251" i="2"/>
  <c r="BE311" i="2"/>
  <c r="BE318" i="2"/>
  <c r="BE345" i="2"/>
  <c r="BE348" i="2"/>
  <c r="BE389" i="2"/>
  <c r="BE395" i="2"/>
  <c r="BE401" i="2"/>
  <c r="BE407" i="2"/>
  <c r="BE415" i="2"/>
  <c r="BE422" i="2"/>
  <c r="BE432" i="2"/>
  <c r="BE435" i="2"/>
  <c r="BE441" i="2"/>
  <c r="BE443" i="2"/>
  <c r="BE446" i="2"/>
  <c r="BE449" i="2"/>
  <c r="BE453" i="2"/>
  <c r="BE462" i="2"/>
  <c r="BE468" i="2"/>
  <c r="BE471" i="2"/>
  <c r="BE479" i="2"/>
  <c r="BE487" i="2"/>
  <c r="BE494" i="2"/>
  <c r="BE501" i="2"/>
  <c r="BE508" i="2"/>
  <c r="BK384" i="2"/>
  <c r="J384" i="2"/>
  <c r="J115" i="2" s="1"/>
  <c r="BK414" i="2"/>
  <c r="BK413" i="2"/>
  <c r="J413" i="2" s="1"/>
  <c r="J117" i="2" s="1"/>
  <c r="BK474" i="2"/>
  <c r="J474" i="2" s="1"/>
  <c r="J122" i="2" s="1"/>
  <c r="BK517" i="2"/>
  <c r="J517" i="2" s="1"/>
  <c r="J129" i="2" s="1"/>
  <c r="F94" i="3"/>
  <c r="E114" i="3"/>
  <c r="J143" i="2"/>
  <c r="BE168" i="2"/>
  <c r="BE194" i="2"/>
  <c r="BE219" i="2"/>
  <c r="BE235" i="2"/>
  <c r="BE261" i="2"/>
  <c r="BE264" i="2"/>
  <c r="BE270" i="2"/>
  <c r="BE272" i="2"/>
  <c r="BE278" i="2"/>
  <c r="BE292" i="2"/>
  <c r="BE302" i="2"/>
  <c r="BE338" i="2"/>
  <c r="BE354" i="2"/>
  <c r="BE358" i="2"/>
  <c r="BE366" i="2"/>
  <c r="BE373" i="2"/>
  <c r="BE376" i="2"/>
  <c r="BE392" i="2"/>
  <c r="BE491" i="2"/>
  <c r="BE498" i="2"/>
  <c r="BE505" i="2"/>
  <c r="BK283" i="2"/>
  <c r="J283" i="2" s="1"/>
  <c r="J107" i="2" s="1"/>
  <c r="BK513" i="2"/>
  <c r="J513" i="2" s="1"/>
  <c r="J128" i="2" s="1"/>
  <c r="BE130" i="3"/>
  <c r="BE138" i="3"/>
  <c r="BE142" i="3"/>
  <c r="E112" i="4"/>
  <c r="BE125" i="4"/>
  <c r="BE155" i="2"/>
  <c r="BE159" i="2"/>
  <c r="BE163" i="2"/>
  <c r="BE171" i="2"/>
  <c r="BE203" i="2"/>
  <c r="BE207" i="2"/>
  <c r="BE215" i="2"/>
  <c r="BE228" i="2"/>
  <c r="BE232" i="2"/>
  <c r="BE250" i="2"/>
  <c r="BE258" i="2"/>
  <c r="BE267" i="2"/>
  <c r="BE282" i="2"/>
  <c r="BE284" i="2"/>
  <c r="BE299" i="2"/>
  <c r="BE305" i="2"/>
  <c r="BE308" i="2"/>
  <c r="BE314" i="2"/>
  <c r="BE324" i="2"/>
  <c r="BE327" i="2"/>
  <c r="BE332" i="2"/>
  <c r="BE351" i="2"/>
  <c r="BE380" i="2"/>
  <c r="BE385" i="2"/>
  <c r="BE398" i="2"/>
  <c r="BE404" i="2"/>
  <c r="BE426" i="2"/>
  <c r="BE429" i="2"/>
  <c r="BE438" i="2"/>
  <c r="BE475" i="2"/>
  <c r="BK379" i="2"/>
  <c r="J379" i="2" s="1"/>
  <c r="J113" i="2" s="1"/>
  <c r="BE133" i="3"/>
  <c r="J116" i="4"/>
  <c r="BE127" i="4"/>
  <c r="BE143" i="4"/>
  <c r="BE149" i="4"/>
  <c r="BE156" i="4"/>
  <c r="BE159" i="4"/>
  <c r="BE162" i="4"/>
  <c r="BE169" i="4"/>
  <c r="BE175" i="4"/>
  <c r="BE488" i="2"/>
  <c r="BE512" i="2"/>
  <c r="BE514" i="2"/>
  <c r="BE518" i="2"/>
  <c r="BK478" i="2"/>
  <c r="J478" i="2"/>
  <c r="J123" i="2" s="1"/>
  <c r="BK497" i="2"/>
  <c r="J497" i="2"/>
  <c r="J125" i="2" s="1"/>
  <c r="J91" i="3"/>
  <c r="BK137" i="3"/>
  <c r="J137" i="3" s="1"/>
  <c r="J103" i="3" s="1"/>
  <c r="BK141" i="3"/>
  <c r="J141" i="3" s="1"/>
  <c r="J104" i="3" s="1"/>
  <c r="F92" i="4"/>
  <c r="BE131" i="4"/>
  <c r="BE141" i="4"/>
  <c r="BE146" i="4"/>
  <c r="BE152" i="4"/>
  <c r="BE154" i="4"/>
  <c r="BE166" i="4"/>
  <c r="BE172" i="4"/>
  <c r="BE178" i="4"/>
  <c r="BE182" i="4"/>
  <c r="BK130" i="4"/>
  <c r="J130" i="4"/>
  <c r="J99" i="4"/>
  <c r="BK181" i="4"/>
  <c r="J181" i="4" s="1"/>
  <c r="J102" i="4" s="1"/>
  <c r="F34" i="2"/>
  <c r="BA96" i="1" s="1"/>
  <c r="F35" i="2"/>
  <c r="BB96" i="1" s="1"/>
  <c r="J34" i="2"/>
  <c r="AW96" i="1"/>
  <c r="J34" i="4"/>
  <c r="AW98" i="1" s="1"/>
  <c r="F36" i="2"/>
  <c r="BC96" i="1" s="1"/>
  <c r="F35" i="4"/>
  <c r="BB98" i="1"/>
  <c r="AS94" i="1"/>
  <c r="F37" i="2"/>
  <c r="BD96" i="1"/>
  <c r="F36" i="3"/>
  <c r="BA97" i="1"/>
  <c r="F34" i="4"/>
  <c r="BA98" i="1" s="1"/>
  <c r="F37" i="4"/>
  <c r="BD98" i="1"/>
  <c r="J36" i="3"/>
  <c r="AW97" i="1"/>
  <c r="F39" i="3"/>
  <c r="BD97" i="1" s="1"/>
  <c r="F37" i="3"/>
  <c r="BB97" i="1"/>
  <c r="F38" i="3"/>
  <c r="BC97" i="1"/>
  <c r="F36" i="4"/>
  <c r="BC98" i="1" s="1"/>
  <c r="R150" i="2" l="1"/>
  <c r="R149" i="2" s="1"/>
  <c r="BK151" i="2"/>
  <c r="J151" i="2" s="1"/>
  <c r="J98" i="2" s="1"/>
  <c r="T150" i="2"/>
  <c r="T149" i="2" s="1"/>
  <c r="P150" i="2"/>
  <c r="P149" i="2" s="1"/>
  <c r="AU96" i="1" s="1"/>
  <c r="AU95" i="1" s="1"/>
  <c r="AU94" i="1" s="1"/>
  <c r="R123" i="4"/>
  <c r="R122" i="4" s="1"/>
  <c r="BK451" i="2"/>
  <c r="J451" i="2"/>
  <c r="J120" i="2" s="1"/>
  <c r="P123" i="4"/>
  <c r="P122" i="4"/>
  <c r="AU98" i="1" s="1"/>
  <c r="BK499" i="2"/>
  <c r="J499" i="2"/>
  <c r="J126" i="2" s="1"/>
  <c r="T123" i="4"/>
  <c r="T122" i="4"/>
  <c r="BK365" i="2"/>
  <c r="J365" i="2" s="1"/>
  <c r="J112" i="2" s="1"/>
  <c r="BK281" i="2"/>
  <c r="J281" i="2" s="1"/>
  <c r="J106" i="2" s="1"/>
  <c r="BK330" i="2"/>
  <c r="J330" i="2" s="1"/>
  <c r="J110" i="2" s="1"/>
  <c r="J452" i="2"/>
  <c r="J121" i="2" s="1"/>
  <c r="J414" i="2"/>
  <c r="J118" i="2"/>
  <c r="J500" i="2"/>
  <c r="J127" i="2" s="1"/>
  <c r="BK383" i="2"/>
  <c r="J383" i="2" s="1"/>
  <c r="J114" i="2" s="1"/>
  <c r="BK128" i="3"/>
  <c r="J128" i="3" s="1"/>
  <c r="J100" i="3" s="1"/>
  <c r="BK136" i="3"/>
  <c r="J136" i="3" s="1"/>
  <c r="J102" i="3" s="1"/>
  <c r="BK123" i="4"/>
  <c r="J123" i="4" s="1"/>
  <c r="J97" i="4" s="1"/>
  <c r="F33" i="2"/>
  <c r="AZ96" i="1" s="1"/>
  <c r="BA95" i="1"/>
  <c r="BA94" i="1" s="1"/>
  <c r="AW94" i="1" s="1"/>
  <c r="AK30" i="1" s="1"/>
  <c r="J35" i="3"/>
  <c r="AV97" i="1" s="1"/>
  <c r="AT97" i="1" s="1"/>
  <c r="J33" i="2"/>
  <c r="AV96" i="1"/>
  <c r="AT96" i="1" s="1"/>
  <c r="BD95" i="1"/>
  <c r="BD94" i="1" s="1"/>
  <c r="W33" i="1" s="1"/>
  <c r="BC95" i="1"/>
  <c r="AY95" i="1"/>
  <c r="F35" i="3"/>
  <c r="AZ97" i="1"/>
  <c r="F33" i="4"/>
  <c r="AZ98" i="1" s="1"/>
  <c r="BB95" i="1"/>
  <c r="BB94" i="1"/>
  <c r="AX94" i="1" s="1"/>
  <c r="J33" i="4"/>
  <c r="AV98" i="1" s="1"/>
  <c r="AT98" i="1" s="1"/>
  <c r="BK150" i="2" l="1"/>
  <c r="BK149" i="2"/>
  <c r="J149" i="2"/>
  <c r="BK127" i="3"/>
  <c r="BK126" i="3"/>
  <c r="J126" i="3"/>
  <c r="J32" i="3" s="1"/>
  <c r="AG97" i="1" s="1"/>
  <c r="AN97" i="1" s="1"/>
  <c r="BK122" i="4"/>
  <c r="J122" i="4"/>
  <c r="J96" i="4"/>
  <c r="AZ95" i="1"/>
  <c r="AV95" i="1"/>
  <c r="J30" i="2"/>
  <c r="AG96" i="1" s="1"/>
  <c r="AN96" i="1" s="1"/>
  <c r="BC94" i="1"/>
  <c r="W32" i="1"/>
  <c r="W30" i="1"/>
  <c r="W31" i="1"/>
  <c r="AW95" i="1"/>
  <c r="AX95" i="1"/>
  <c r="J96" i="2" l="1"/>
  <c r="J39" i="2"/>
  <c r="J150" i="2"/>
  <c r="J97" i="2"/>
  <c r="J98" i="3"/>
  <c r="J127" i="3"/>
  <c r="J99" i="3" s="1"/>
  <c r="J41" i="3"/>
  <c r="AZ94" i="1"/>
  <c r="AV94" i="1"/>
  <c r="AK29" i="1" s="1"/>
  <c r="AY94" i="1"/>
  <c r="AT95" i="1"/>
  <c r="J30" i="4"/>
  <c r="AG98" i="1"/>
  <c r="AN98" i="1"/>
  <c r="AG95" i="1"/>
  <c r="AN95" i="1"/>
  <c r="J39" i="4" l="1"/>
  <c r="AG94" i="1"/>
  <c r="AK26" i="1"/>
  <c r="AK35" i="1"/>
  <c r="W29" i="1"/>
  <c r="AT94" i="1"/>
  <c r="AN94" i="1" l="1"/>
</calcChain>
</file>

<file path=xl/sharedStrings.xml><?xml version="1.0" encoding="utf-8"?>
<sst xmlns="http://schemas.openxmlformats.org/spreadsheetml/2006/main" count="5044" uniqueCount="762">
  <si>
    <t>Export Komplet</t>
  </si>
  <si>
    <t/>
  </si>
  <si>
    <t>2.0</t>
  </si>
  <si>
    <t>ZAMOK</t>
  </si>
  <si>
    <t>False</t>
  </si>
  <si>
    <t>{87540ef3-2c95-4ae9-91f7-473cc357310f}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</si>
  <si>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</si>
  <si>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</si>
  <si>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</si>
  <si>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</si>
  <si>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</si>
  <si>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</si>
  <si>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</si>
  <si>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</si>
  <si>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RZP152018_cu2020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</si>
  <si>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</si>
  <si>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</si>
  <si>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komunikace na p.č.1082/11 a 1082/51 v k.ú. Krásná pod Lysou Horu</t>
  </si>
  <si>
    <t>KSO:</t>
  </si>
  <si>
    <t>CC-CZ:</t>
  </si>
  <si>
    <t>Místo:</t>
  </si>
  <si>
    <t xml:space="preserve"> </t>
  </si>
  <si>
    <t>Datum:</t>
  </si>
  <si>
    <t>10. 3. 2020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</si>
  <si>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</si>
  <si>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</si>
  <si>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</si>
  <si>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</si>
  <si>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</si>
  <si>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</si>
  <si>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</si>
  <si>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</si>
  <si>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</si>
  <si>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</si>
  <si>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</si>
  <si>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</si>
  <si>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</si>
  <si>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</si>
  <si>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</si>
  <si>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</si>
  <si>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</si>
  <si>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</si>
  <si>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</si>
  <si>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</si>
  <si>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</si>
  <si>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</si>
  <si>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</si>
  <si>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</si>
  <si>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</si>
  <si>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</si>
  <si>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</si>
  <si>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</si>
  <si>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</si>
  <si>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</si>
  <si>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</si>
  <si>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</si>
  <si>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</si>
  <si>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</si>
  <si>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</si>
  <si>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</si>
  <si>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</si>
  <si>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</si>
  <si>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</si>
  <si>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</si>
  <si>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</si>
  <si>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</si>
  <si>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</si>
  <si>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</si>
  <si>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</si>
  <si>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</si>
  <si>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</si>
  <si>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</si>
  <si>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</si>
  <si>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</si>
  <si>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</si>
  <si>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</si>
  <si>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</si>
  <si>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D.1.1</t>
  </si>
  <si>
    <t>Architekticko stavební řešení</t>
  </si>
  <si>
    <t>STA</t>
  </si>
  <si>
    <t>1</t>
  </si>
  <si>
    <t>{52280646-5090-4031-bbdc-1fa62d5a9e28}</t>
  </si>
  <si>
    <t>2</t>
  </si>
  <si>
    <t>/</t>
  </si>
  <si>
    <t>Soupis</t>
  </si>
  <si>
    <t>###NOINSERT###</t>
  </si>
  <si>
    <t>D.1.1.2</t>
  </si>
  <si>
    <t>Aktivní zóna - výměna podkladních vrstev dle geotechnika</t>
  </si>
  <si>
    <t>{9aaddd8e-4382-40d7-8475-70d8e92c2104}</t>
  </si>
  <si>
    <t>VON</t>
  </si>
  <si>
    <t>Vedlejší a ostatní náklady</t>
  </si>
  <si>
    <t>{ae4722f1-f50d-40a1-9112-b3a22f6052f5}</t>
  </si>
  <si>
    <t>KRYCÍ LIST SOUPISU PRACÍ</t>
  </si>
  <si>
    <t>Objekt:</t>
  </si>
  <si>
    <t>D.1.1 - Architekticko stavební řešení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</si>
  <si>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</si>
  <si>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</si>
  <si>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</si>
  <si>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</si>
  <si>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</si>
  <si>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</si>
  <si>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</si>
  <si>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</si>
  <si>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12 - Zemní práce - odkopávky a prokopávky</t>
  </si>
  <si>
    <t xml:space="preserve">      13 - Zemní práce - hloubené vykopávky</t>
  </si>
  <si>
    <t xml:space="preserve">      15 - Zemní práce - zajištění výkopu, násypu a svahu</t>
  </si>
  <si>
    <t xml:space="preserve">      16 - Zemní práce - přemístění výkopku</t>
  </si>
  <si>
    <t xml:space="preserve">      17 - Zemní práce - konstrukce ze zemin</t>
  </si>
  <si>
    <t xml:space="preserve">      18 - Zemní práce - povrchové úpravy terénu</t>
  </si>
  <si>
    <t xml:space="preserve">    2 - Zakládání</t>
  </si>
  <si>
    <t xml:space="preserve">      21 - Zakládání - úprava podloží a základové spáry, zlepšování vlastností hornin</t>
  </si>
  <si>
    <t xml:space="preserve">      27 - Zakládání - základy</t>
  </si>
  <si>
    <t xml:space="preserve">      29 - Zakládání - pomocné konstrukce pro zakládání</t>
  </si>
  <si>
    <t xml:space="preserve">    3 - Svislé a kompletní konstrukce</t>
  </si>
  <si>
    <t xml:space="preserve">      31 - Zdi pozemních staveb</t>
  </si>
  <si>
    <t xml:space="preserve">    4 - Vodorovné konstrukce</t>
  </si>
  <si>
    <t xml:space="preserve">      45 - Podkladní a vedlejší konstrukce kromě vozovek a železničního svršku</t>
  </si>
  <si>
    <t xml:space="preserve">    5 - Komunikace pozemní</t>
  </si>
  <si>
    <t xml:space="preserve">      56 - Podkladní vrstvy komunikací, letišť a ploch</t>
  </si>
  <si>
    <t xml:space="preserve">      59 - Kryty pozemních komunikací, letišť a ploch dlážděné</t>
  </si>
  <si>
    <t xml:space="preserve">    8 - Trubní vedení</t>
  </si>
  <si>
    <t xml:space="preserve">      87 - Potrubí z trub plastických a skleněných</t>
  </si>
  <si>
    <t xml:space="preserve">      89 - Ostatní konstrukce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</si>
  <si>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</si>
  <si>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</si>
  <si>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  95 - Různé dokončovací konstrukce a práce pozemních staveb</t>
  </si>
  <si>
    <t xml:space="preserve">      96 - Bourání konstrukcí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</si>
  <si>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</si>
  <si>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</si>
  <si>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</si>
  <si>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</si>
  <si>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 xml:space="preserve">    789 - Povrchové úpravy ocelových konstrukcí a technologických zařízení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</si>
  <si>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</si>
  <si>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</si>
  <si>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</si>
  <si>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</si>
  <si>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</si>
  <si>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</si>
  <si>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</si>
  <si>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</si>
  <si>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</si>
  <si>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</si>
  <si>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</si>
  <si>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</si>
  <si>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</si>
  <si>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</si>
  <si>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</si>
  <si>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</si>
  <si>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</si>
  <si>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</si>
  <si>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</si>
  <si>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113107163</t>
  </si>
  <si>
    <t>Odstranění podkladů nebo krytů strojně plochy jednotlivě přes 50 m2 do 200 m2 s přemístěním hmot na skládku na vzdálenost do 20 m nebo s naložením na dopravní prostředek z kameniva hrubého drceného, o tl. vrstvy přes 200 do 300 mm</t>
  </si>
  <si>
    <t>m2</t>
  </si>
  <si>
    <t>4</t>
  </si>
  <si>
    <t>1493227147</t>
  </si>
  <si>
    <t>VV</t>
  </si>
  <si>
    <t>"stávající konstrukce -větev B"161</t>
  </si>
  <si>
    <t>Mezisoučet</t>
  </si>
  <si>
    <t>3</t>
  </si>
  <si>
    <t>113107223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</si>
  <si>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</si>
  <si>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1575330670</t>
  </si>
  <si>
    <t>"stávající konstrukce - větev A"722</t>
  </si>
  <si>
    <t>11</t>
  </si>
  <si>
    <t>Zemní práce - přípravné a přidružené práce</t>
  </si>
  <si>
    <t>115101201</t>
  </si>
  <si>
    <t>Čerpání vody na dopravní výšku do 10 m průměrný přítok do 500 l/min</t>
  </si>
  <si>
    <t>hod</t>
  </si>
  <si>
    <t>605497930</t>
  </si>
  <si>
    <t>"pro případ vody ve výkopu"24*5</t>
  </si>
  <si>
    <t>Součet</t>
  </si>
  <si>
    <t>115101301</t>
  </si>
  <si>
    <t>Pohotovost čerpací soupravy pro dopravní výšku do 10 m přítok do 500 l/min</t>
  </si>
  <si>
    <t>den</t>
  </si>
  <si>
    <t>-207841908</t>
  </si>
  <si>
    <t>1*5</t>
  </si>
  <si>
    <t>12</t>
  </si>
  <si>
    <t>Zemní práce - odkopávky a prokopávky</t>
  </si>
  <si>
    <t>5</t>
  </si>
  <si>
    <t>120001101</t>
  </si>
  <si>
    <t>Příplatek za ztížení vykopávky v blízkosti podzemního vedení</t>
  </si>
  <si>
    <t>m3</t>
  </si>
  <si>
    <t>-1923545150</t>
  </si>
  <si>
    <t>6</t>
  </si>
  <si>
    <t>122252203</t>
  </si>
  <si>
    <t>Odkopávky a prokopávky nezapažené pro silnice a dálnice v hornině třídy těžitelnosti I objem do 100 m3 strojně</t>
  </si>
  <si>
    <t>-1832729376</t>
  </si>
  <si>
    <t>"travnatá plocha"6*0,2</t>
  </si>
  <si>
    <t>13</t>
  </si>
  <si>
    <t>Zemní práce - hloubené vykopávky</t>
  </si>
  <si>
    <t>7</t>
  </si>
  <si>
    <t>132251103</t>
  </si>
  <si>
    <t>Hloubení rýh nezapažených  š do 800 mm v hornině třídy těžitelnosti I, skupiny 3 objem do 100 m3 strojně</t>
  </si>
  <si>
    <t>1109054288</t>
  </si>
  <si>
    <t>"nová trasa VP1-vyústění 504.00"(0,6*0,9*8)</t>
  </si>
  <si>
    <t>"nová trasa VP2-vyústění 507.79"(0,6*0,9*7)</t>
  </si>
  <si>
    <t>"výměna stávající trasy dle výkr.č.B.1.2.21"(0,6*0,9*10)</t>
  </si>
  <si>
    <t>"drenáž-trativod"</t>
  </si>
  <si>
    <t>"větev A"0,3*0,4*276</t>
  </si>
  <si>
    <t>"větev B"0,3*0,4*54</t>
  </si>
  <si>
    <t>8</t>
  </si>
  <si>
    <t>133251101</t>
  </si>
  <si>
    <t>Hloubení šachet nezapažených v hornině třídy těžitelnosti I, skupiny 3 objem do 20 m3</t>
  </si>
  <si>
    <t>-115944139</t>
  </si>
  <si>
    <t>"Š1"(1*0,85*1)</t>
  </si>
  <si>
    <t>"výkop pro bednění"(0,6*0,85*1)*4</t>
  </si>
  <si>
    <t>9</t>
  </si>
  <si>
    <t>131251202</t>
  </si>
  <si>
    <t>Hloubení jam zapažených v hornině třídy těžitelnosti I, skupiny 3 objem do 50 m3 strojně</t>
  </si>
  <si>
    <t>-1951959148</t>
  </si>
  <si>
    <t>"dle B.1.2.10 a 13 šxvxd"</t>
  </si>
  <si>
    <t>"západní čelo"(1,8*2,6*3,3)</t>
  </si>
  <si>
    <t>"propustek " (3,45*0,4*0,5)+(3*0,4*3,75)</t>
  </si>
  <si>
    <t>"východní čela"(2,5*2,2*1,8)+(2,2*1,1*1,8)</t>
  </si>
  <si>
    <t>34,89*1,1 'Přepočtené koeficientem množství</t>
  </si>
  <si>
    <t>Zemní práce - zajištění výkopu, násypu a svahu</t>
  </si>
  <si>
    <t>10</t>
  </si>
  <si>
    <t>151101201</t>
  </si>
  <si>
    <t>Zřízení pažení stěn výkopu bez rozepření nebo vzepření  příložné, hloubky do 4 m</t>
  </si>
  <si>
    <t>-1393907368</t>
  </si>
  <si>
    <t>"dle výkresu B.1.2.10 a 13, průměrná výška 2,2m"(19*2,2)</t>
  </si>
  <si>
    <t>151101211</t>
  </si>
  <si>
    <t>Odstranění příložného pažení stěn hl do 4 m</t>
  </si>
  <si>
    <t>-2034386492</t>
  </si>
  <si>
    <t>41,8</t>
  </si>
  <si>
    <t>151101401</t>
  </si>
  <si>
    <t>Zřízení vzepření zapažených stěn výkopů  s potřebným přepažováním při roubení příložném, hloubky do 4 m</t>
  </si>
  <si>
    <t>-1120955193</t>
  </si>
  <si>
    <t>151101411</t>
  </si>
  <si>
    <t>Odstranění vzepření stěn při pažení příložném hl do 4 m</t>
  </si>
  <si>
    <t>-1898298282</t>
  </si>
  <si>
    <t>16</t>
  </si>
  <si>
    <t>Zemní práce - přemístění výkopku</t>
  </si>
  <si>
    <t>14</t>
  </si>
  <si>
    <t>162751117</t>
  </si>
  <si>
    <t>Vodorovné přemístění do 10000 m výkopku/sypaniny z horniny třídy těžitelnosti I, skupiny 1 až 3</t>
  </si>
  <si>
    <t>1806340891</t>
  </si>
  <si>
    <t>"odkopávky"1,2</t>
  </si>
  <si>
    <t>"rýhy"53,10-(3,6+2,4)</t>
  </si>
  <si>
    <t>"šachty"2,04</t>
  </si>
  <si>
    <t>"jámy"(7,3+18,4)</t>
  </si>
  <si>
    <t>162751119</t>
  </si>
  <si>
    <t>Příplatek k vodorovnému přemístění výkopku/sypaniny z horniny třídy těžitelnosti I, skupiny 1 až 3 ZKD 1000 m přes 10000 m</t>
  </si>
  <si>
    <t>806575973</t>
  </si>
  <si>
    <t>76,040*10</t>
  </si>
  <si>
    <t>17</t>
  </si>
  <si>
    <t>Zemní práce - konstrukce ze zemin</t>
  </si>
  <si>
    <t>171201201</t>
  </si>
  <si>
    <t>Uložení sypaniny na skládky</t>
  </si>
  <si>
    <t>-1478063979</t>
  </si>
  <si>
    <t>76,040</t>
  </si>
  <si>
    <t>171201221</t>
  </si>
  <si>
    <t>Poplatek za uložení na skládce (skládkovné) zeminy a kamení kód odpadu 17 05 04</t>
  </si>
  <si>
    <t>t</t>
  </si>
  <si>
    <t>-792137381</t>
  </si>
  <si>
    <t>76,040*1,65</t>
  </si>
  <si>
    <t>18</t>
  </si>
  <si>
    <t>174101101</t>
  </si>
  <si>
    <t>Zásyp sypaninou z jakékoliv horniny  s uložením výkopku ve vrstvách se zhutněním jam, šachet, rýh nebo kolem objektů v těchto vykopávkách</t>
  </si>
  <si>
    <t>2069727954</t>
  </si>
  <si>
    <t>"zpětný zásyp zeminou"</t>
  </si>
  <si>
    <t>"nová trasa VP1-vyústění 504.00"(0,6*0,4*8)</t>
  </si>
  <si>
    <t>"nová trasa VP2-vyústění 507.79"(0,6*0,4*7)</t>
  </si>
  <si>
    <t>"výměna stávající trasy dle výkr.č.B.1.2.21"(0,6*0,4*10)</t>
  </si>
  <si>
    <t>"zpětný zásyp jámy "38,379-(7,3+18,4)</t>
  </si>
  <si>
    <t>19</t>
  </si>
  <si>
    <t>174102101</t>
  </si>
  <si>
    <t xml:space="preserve">Zásyp jam, šachet a rýh do 30 m3 sypaninou se zhutněním při překopech </t>
  </si>
  <si>
    <t>-1538498658</t>
  </si>
  <si>
    <t>"zásyp mezi panely" (5*0,15)</t>
  </si>
  <si>
    <t>20</t>
  </si>
  <si>
    <t>M</t>
  </si>
  <si>
    <t>58333651</t>
  </si>
  <si>
    <t>kamenivo těžené hrubé frakce 8-16</t>
  </si>
  <si>
    <t>-2130439104</t>
  </si>
  <si>
    <t>175151101</t>
  </si>
  <si>
    <t>Obsypání potrubí strojně sypaninou z vhodných hornin tř. 1 až 4 nebo materiálem připraveným podél výkopu ve vzdálenosti do 3 m od jeho kraje, pro jakoukoliv hloubku výkopu a míru zhutnění bez prohození sypaniny</t>
  </si>
  <si>
    <t>246373922</t>
  </si>
  <si>
    <t>22</t>
  </si>
  <si>
    <t>58331200</t>
  </si>
  <si>
    <t>štěrkopísek netříděný zásypový materiál</t>
  </si>
  <si>
    <t>-1101816835</t>
  </si>
  <si>
    <t>6*2 "Přepočtené koeficientem množství</t>
  </si>
  <si>
    <t>Zemní práce - povrchové úpravy terénu</t>
  </si>
  <si>
    <t>23</t>
  </si>
  <si>
    <t>181351003</t>
  </si>
  <si>
    <t>Rozprostření ornice tl vrstvy do 200 mm pl do 100 m2 v rovině nebo ve svahu do 1:5 strojně</t>
  </si>
  <si>
    <t>-1022007568</t>
  </si>
  <si>
    <t>24</t>
  </si>
  <si>
    <t>10364101</t>
  </si>
  <si>
    <t>zemina pro terénní úpravy - ornice</t>
  </si>
  <si>
    <t>-747451903</t>
  </si>
  <si>
    <t>6*0,1*1,7</t>
  </si>
  <si>
    <t>25</t>
  </si>
  <si>
    <t>181411121</t>
  </si>
  <si>
    <t>Založení lučního trávníku výsevem plochy do 1000 m2 v rovině a ve svahu do 1:5</t>
  </si>
  <si>
    <t>1685075920</t>
  </si>
  <si>
    <t>26</t>
  </si>
  <si>
    <t>00572100</t>
  </si>
  <si>
    <t>osivo jetelotráva intenzivní víceletá</t>
  </si>
  <si>
    <t>kg</t>
  </si>
  <si>
    <t>726751368</t>
  </si>
  <si>
    <t>6*0,015 "Přepočtené koeficientem množství</t>
  </si>
  <si>
    <t>27</t>
  </si>
  <si>
    <t>181951112</t>
  </si>
  <si>
    <t>Úprava pláně v hornině třídy těžitelnosti I, skupiny 1 až 3 se zhutněním</t>
  </si>
  <si>
    <t>1067273284</t>
  </si>
  <si>
    <t>"větev A"722</t>
  </si>
  <si>
    <t>"větev B"144+12+5</t>
  </si>
  <si>
    <t>28</t>
  </si>
  <si>
    <t>182201101</t>
  </si>
  <si>
    <t>Svahování trvalých svahů do projektovaných profilů  s potřebným přemístěním výkopku při svahování násypů v jakékoliv hornině</t>
  </si>
  <si>
    <t>-1639405286</t>
  </si>
  <si>
    <t>Zakládání</t>
  </si>
  <si>
    <t>29</t>
  </si>
  <si>
    <t>212751103</t>
  </si>
  <si>
    <t>Trativod z drenážních trubek flexibilních PVC-U SN 4 perforace 360° včetně lože otevřený výkop DN 80 pro meliorace</t>
  </si>
  <si>
    <t>m</t>
  </si>
  <si>
    <t>-701145188</t>
  </si>
  <si>
    <t>Zakládání - úprava podloží a základové spáry, zlepšování vlastností hornin</t>
  </si>
  <si>
    <t>30</t>
  </si>
  <si>
    <t>211531111</t>
  </si>
  <si>
    <t>Výplň odvodňovacích žeber nebo trativodů kamenivem hrubým drceným frakce 16 až 63 mm</t>
  </si>
  <si>
    <t>-1228757166</t>
  </si>
  <si>
    <t>"větev A"0,3*0,3*276</t>
  </si>
  <si>
    <t>"větev B"0,3*0,3*54</t>
  </si>
  <si>
    <t>"odpočet trubka"-(PI*0,04*0,04*276)</t>
  </si>
  <si>
    <t>"odpočet trubka"-(PI*0,04*0,04*54)</t>
  </si>
  <si>
    <t>31</t>
  </si>
  <si>
    <t>1483667724</t>
  </si>
  <si>
    <t>"větev A"276</t>
  </si>
  <si>
    <t>"větev B"54</t>
  </si>
  <si>
    <t>Zakládání - základy</t>
  </si>
  <si>
    <t>32</t>
  </si>
  <si>
    <t>271532212</t>
  </si>
  <si>
    <t>Podsyp se zhutněním z hrubého kameniva frakce 16 až 32 mm</t>
  </si>
  <si>
    <t>1435774333</t>
  </si>
  <si>
    <t>"pod trouby propustku"(0,8*0,2*4)*2</t>
  </si>
  <si>
    <t>33</t>
  </si>
  <si>
    <t>273321411</t>
  </si>
  <si>
    <t>Základové desky ze ŽB bez zvýšených nároků na prostředí tř. C 20/25</t>
  </si>
  <si>
    <t>-1408731706</t>
  </si>
  <si>
    <t>"Š1"(1*0,2*1)</t>
  </si>
  <si>
    <t>34</t>
  </si>
  <si>
    <t>273362021</t>
  </si>
  <si>
    <t>Výztuž základových desek svařovanými sítěmi Kari</t>
  </si>
  <si>
    <t>-2003177811</t>
  </si>
  <si>
    <t>"Š1"(1*1)*0,00790*1,25*2</t>
  </si>
  <si>
    <t>35</t>
  </si>
  <si>
    <t>274321411</t>
  </si>
  <si>
    <t>Základové pasy ze ŽB bez zvýšených nároků na prostředí tř. C 20/25</t>
  </si>
  <si>
    <t>238022786</t>
  </si>
  <si>
    <t>"Š1"(1*0,65*0,2)+(0,6*0,65*0,2)</t>
  </si>
  <si>
    <t>36</t>
  </si>
  <si>
    <t>274362021</t>
  </si>
  <si>
    <t>Výztuž základových pásů svařovanými sítěmi Kari</t>
  </si>
  <si>
    <t>901361510</t>
  </si>
  <si>
    <t>"Š1"((1*0,65)*2+(0,6*0,65)*2)*0,0079*1,25*2</t>
  </si>
  <si>
    <t>37</t>
  </si>
  <si>
    <t>275321511</t>
  </si>
  <si>
    <t>Základové patky ze ŽB bez zvýšených nároků na prostředí tř. C 25/30</t>
  </si>
  <si>
    <t>242025360</t>
  </si>
  <si>
    <t>"pro zábradlí"(0,3*0,8*0,3)*3</t>
  </si>
  <si>
    <t>Zakládání - pomocné konstrukce pro zakládání</t>
  </si>
  <si>
    <t>38</t>
  </si>
  <si>
    <t>291111114</t>
  </si>
  <si>
    <t>Podklad pro zpevněné plochy z betonového recyklátu</t>
  </si>
  <si>
    <t>-1850408281</t>
  </si>
  <si>
    <t>"dle výkr.č.B1.2.1"</t>
  </si>
  <si>
    <t>"větev B - panely" (3*1,5)*32</t>
  </si>
  <si>
    <t>"větev B - štěrk" 5</t>
  </si>
  <si>
    <t>"větev B - dobetonávka" 12</t>
  </si>
  <si>
    <t>39</t>
  </si>
  <si>
    <t>291211111</t>
  </si>
  <si>
    <t>Zřízení plochy ze silničních panelů do lože tl 50 mm z kameniva</t>
  </si>
  <si>
    <t>-234991602</t>
  </si>
  <si>
    <t>"větev B"(1,5*3)*32</t>
  </si>
  <si>
    <t>40</t>
  </si>
  <si>
    <t>59381003</t>
  </si>
  <si>
    <t>panel silniční 300x150x15 cm</t>
  </si>
  <si>
    <t>kus</t>
  </si>
  <si>
    <t>246084575</t>
  </si>
  <si>
    <t>Svislé a kompletní konstrukce</t>
  </si>
  <si>
    <t>Zdi pozemních staveb</t>
  </si>
  <si>
    <t>41</t>
  </si>
  <si>
    <t>311321411</t>
  </si>
  <si>
    <t>Nosná zeď ze ŽB tř. C 25/30 bez výztuže</t>
  </si>
  <si>
    <t>-2121495832</t>
  </si>
  <si>
    <t>"západní čelo propustku"(0,3*1,85*1,6)+(0,6*0,8*1,6)</t>
  </si>
  <si>
    <t>"východní čelo propustku"(0,3*1,95*1,4)+(0,3*1,95*2,3)+(0,3*1,95*1,6)+(0,6*0,8*1,4)+(0,6*0,8*2,3)+(0,6*0,8*1,6)</t>
  </si>
  <si>
    <t>42</t>
  </si>
  <si>
    <t>311351121</t>
  </si>
  <si>
    <t>Zřízení oboustranného bednění nosných nadzákladových zdí</t>
  </si>
  <si>
    <t>-1908273279</t>
  </si>
  <si>
    <t>"západní čelo propustku"((1,85*1,6)+(0,8*1,6))*2+(0,6*0,8)*2+(0,3*1,85)*2</t>
  </si>
  <si>
    <t>"východní čelo propustku"(1,95*1,4)+(1,95*2,3)+(1,95*1,6)+(0,8*1,4)+(0,8*2,3)+(0,8*1,6)</t>
  </si>
  <si>
    <t>((0,3*1,95)+(0,3*1,95)+(0,3*1,95)+(0,6*0,8)+(0,6*0,8)+(0,6*0,8))*2</t>
  </si>
  <si>
    <t>43</t>
  </si>
  <si>
    <t>311351122</t>
  </si>
  <si>
    <t>Odstranění oboustranného bednění nosných nadzákladových zdí</t>
  </si>
  <si>
    <t>1702876176</t>
  </si>
  <si>
    <t>31,515</t>
  </si>
  <si>
    <t>44</t>
  </si>
  <si>
    <t>311353111</t>
  </si>
  <si>
    <t>Bednění šachet oboustranné za každou stranu zřízení</t>
  </si>
  <si>
    <t>-870686698</t>
  </si>
  <si>
    <t>"Š1"(1*0,85)*4+(0,6*0,65)*4</t>
  </si>
  <si>
    <t>45</t>
  </si>
  <si>
    <t>311353112</t>
  </si>
  <si>
    <t>Odstranění oboustranného bednění šachet</t>
  </si>
  <si>
    <t>406941998</t>
  </si>
  <si>
    <t>5,440</t>
  </si>
  <si>
    <t>46</t>
  </si>
  <si>
    <t>311361821</t>
  </si>
  <si>
    <t>Výztuž nosných zdí betonářskou ocelí 10 505</t>
  </si>
  <si>
    <t>-536827426</t>
  </si>
  <si>
    <t>7,3*0,09</t>
  </si>
  <si>
    <t>12,325*0,09</t>
  </si>
  <si>
    <t>47</t>
  </si>
  <si>
    <t>312321511</t>
  </si>
  <si>
    <t>Výplňová zeď ze ŽB tř. C 20/25 bez výztuže</t>
  </si>
  <si>
    <t>555833731</t>
  </si>
  <si>
    <t>"propustek"(2,6*1,5*4,7)</t>
  </si>
  <si>
    <t>"odpočet trouby" -(PI*0,4*0,4*4,7)*2</t>
  </si>
  <si>
    <t>"odpočet podsypy pod troubami" -(0,8*0,2*4)*2</t>
  </si>
  <si>
    <t>Vodorovné konstrukce</t>
  </si>
  <si>
    <t>48</t>
  </si>
  <si>
    <t>451572111</t>
  </si>
  <si>
    <t>Lože pod potrubí otevřený výkop z kameniva drobného těženého</t>
  </si>
  <si>
    <t>1323538149</t>
  </si>
  <si>
    <t>"nová trasa VP1-vyústění 504.00"(0,6*0,1*8)</t>
  </si>
  <si>
    <t>"nová trasa VP2-vyústění 507.79"(0,6*0,1*7)</t>
  </si>
  <si>
    <t>"výměna stávající trasy dle výkr.č.B.1.2.21"(0,6*0,1*10)</t>
  </si>
  <si>
    <t>49</t>
  </si>
  <si>
    <t>451577777</t>
  </si>
  <si>
    <t>Podklad nebo lože vodorovný nebo do sklonu 1:5 z kameniva těženého tl do 100 mm</t>
  </si>
  <si>
    <t>1224185965</t>
  </si>
  <si>
    <t>"větev B dobetonávka"12</t>
  </si>
  <si>
    <t>50</t>
  </si>
  <si>
    <t>465513156</t>
  </si>
  <si>
    <t>Dlažba svahu u opěr z upraveného lomového žulového kamene tl 200 mm do lože C 25/30 pl do 10 m2</t>
  </si>
  <si>
    <t>580174387</t>
  </si>
  <si>
    <t>Podkladní a vedlejší konstrukce kromě vozovek a železničního svršku</t>
  </si>
  <si>
    <t>51</t>
  </si>
  <si>
    <t>451317777</t>
  </si>
  <si>
    <t>Podklad nebo lože pod dlažbu vodorovný nebo do sklonu 1:5 z betonu prostého tl do 100 mm</t>
  </si>
  <si>
    <t>-1676838183</t>
  </si>
  <si>
    <t>"plynulé napojení dle B.1.2.1"6</t>
  </si>
  <si>
    <t>Komunikace pozemní</t>
  </si>
  <si>
    <t>56</t>
  </si>
  <si>
    <t>Podkladní vrstvy komunikací, letišť a ploch</t>
  </si>
  <si>
    <t>52</t>
  </si>
  <si>
    <t>564851111</t>
  </si>
  <si>
    <t>Podklad ze štěrkodrtě ŠD tl 150 mm</t>
  </si>
  <si>
    <t>-437667146</t>
  </si>
  <si>
    <t>"větev A - dlažba"15</t>
  </si>
  <si>
    <t>59</t>
  </si>
  <si>
    <t>Kryty pozemních komunikací, letišť a ploch dlážděné</t>
  </si>
  <si>
    <t>53</t>
  </si>
  <si>
    <t>591211111</t>
  </si>
  <si>
    <t>Kladení dlažby z kostek drobných z kamene do lože z kameniva těženého tl 50 mm</t>
  </si>
  <si>
    <t>2020613968</t>
  </si>
  <si>
    <t>"plynulé napojení dle B.1.2.1"15</t>
  </si>
  <si>
    <t>54</t>
  </si>
  <si>
    <t>58381007</t>
  </si>
  <si>
    <t>kostka dlažební žula drobná 8/10</t>
  </si>
  <si>
    <t>916960783</t>
  </si>
  <si>
    <t>15*1,02 'Přepočtené koeficientem množství</t>
  </si>
  <si>
    <t>55</t>
  </si>
  <si>
    <t>597361121</t>
  </si>
  <si>
    <t>Svodnice ocelová š 120 mm kotvená do betonu</t>
  </si>
  <si>
    <t>494278469</t>
  </si>
  <si>
    <t>25+8</t>
  </si>
  <si>
    <t>597661121</t>
  </si>
  <si>
    <t>Rigol dlážděný z dlažebních kostek drobných do lože ze štěrkopísku tl 100 mm</t>
  </si>
  <si>
    <t>-55858570</t>
  </si>
  <si>
    <t>"dle B.1.2.1"(0,4*259)</t>
  </si>
  <si>
    <t>57</t>
  </si>
  <si>
    <t>599121111</t>
  </si>
  <si>
    <t>Zálivka živičná spár dlažby z drobných kostek hl 50 mm</t>
  </si>
  <si>
    <t>-396903794</t>
  </si>
  <si>
    <t>58</t>
  </si>
  <si>
    <t>599141111</t>
  </si>
  <si>
    <t>Vyplnění spár živičnou zálivkou</t>
  </si>
  <si>
    <t>-1026335666</t>
  </si>
  <si>
    <t>"zálivka  stávající komunikace/nová komunikace"2,7*2</t>
  </si>
  <si>
    <t>D2N3VIPIII</t>
  </si>
  <si>
    <t>Obslužné místní a nemotoristické komunikace,odstavné a parkovací plochy,dočasné a účelové komunikace: Vozovka netuhá N návrhová úroveň porušení D2 třída dopravního zatížení VI typ podloží PIII ACO 11 tl. 50 mm; PS 0,7 kg/m2; R-materiál tl. 50 mm; ŠD tl. 2</t>
  </si>
  <si>
    <t>1660154651</t>
  </si>
  <si>
    <t>"odpočet dlažba"-14,5</t>
  </si>
  <si>
    <t>Trubní vedení</t>
  </si>
  <si>
    <t>87</t>
  </si>
  <si>
    <t>Potrubí z trub plastických a skleněných</t>
  </si>
  <si>
    <t>60</t>
  </si>
  <si>
    <t>871355221</t>
  </si>
  <si>
    <t>Kanalizační potrubí z tvrdého PVC jednovrstvé tuhost třídy SN8 DN 200</t>
  </si>
  <si>
    <t>-310470965</t>
  </si>
  <si>
    <t>"nová trasa VP1-vyústění 504.00"8</t>
  </si>
  <si>
    <t>"nová trasa VP2-vyústění 507.79"7</t>
  </si>
  <si>
    <t>"výměna stávající trasy dle výkr.č.B.1.2.21"10</t>
  </si>
  <si>
    <t>61</t>
  </si>
  <si>
    <t>871475251</t>
  </si>
  <si>
    <t>Kanalizační potrubí z tvrdého PVC vícevrstvé tuhost třídy SN16 DN 800</t>
  </si>
  <si>
    <t>1606084915</t>
  </si>
  <si>
    <t>"propustek"5*2</t>
  </si>
  <si>
    <t>89</t>
  </si>
  <si>
    <t>Ostatní konstrukce</t>
  </si>
  <si>
    <t>62</t>
  </si>
  <si>
    <t>894812208</t>
  </si>
  <si>
    <t>Revizní a čistící šachta z PP šachtové dno DN 425/200 sběrné tvaru X</t>
  </si>
  <si>
    <t>2033513432</t>
  </si>
  <si>
    <t>"VP1,2"1+1</t>
  </si>
  <si>
    <t>63</t>
  </si>
  <si>
    <t>894812231</t>
  </si>
  <si>
    <t>Revizní a čistící šachta z PP DN 425 šachtová roura korugovaná bez hrdla světlé hloubky 1500 mm</t>
  </si>
  <si>
    <t>-1352177921</t>
  </si>
  <si>
    <t>64</t>
  </si>
  <si>
    <t>894812241</t>
  </si>
  <si>
    <t>Revizní a čistící šachta z PP DN 425 šachtová roura teleskopická světlé hloubky 375 mm</t>
  </si>
  <si>
    <t>630523211</t>
  </si>
  <si>
    <t>65</t>
  </si>
  <si>
    <t>894812249</t>
  </si>
  <si>
    <t>Příplatek k rourám revizní a čistící šachty z PP DN 425 za uříznutí šachtové roury</t>
  </si>
  <si>
    <t>906214007</t>
  </si>
  <si>
    <t>66</t>
  </si>
  <si>
    <t>894812267</t>
  </si>
  <si>
    <t>Revizní a čistící šachta z PP DN 425 mříž litinová do teleskopu čtvercová pro zatížení 40 t</t>
  </si>
  <si>
    <t>111297925</t>
  </si>
  <si>
    <t>67</t>
  </si>
  <si>
    <t>28661816.R</t>
  </si>
  <si>
    <t>koš kalový pro silniční vpusť 315mm</t>
  </si>
  <si>
    <t>-2030932786</t>
  </si>
  <si>
    <t>68</t>
  </si>
  <si>
    <t>894812613.WVN</t>
  </si>
  <si>
    <t>Vyříznutí a utěsnění otvoru ve stěně šachty  DN 200</t>
  </si>
  <si>
    <t>-613135222</t>
  </si>
  <si>
    <t>69</t>
  </si>
  <si>
    <t>899103112</t>
  </si>
  <si>
    <t>Osazení poklopů litinových nebo ocelových včetně rámů pro třídu zatížení B125, C250</t>
  </si>
  <si>
    <t>-1757005259</t>
  </si>
  <si>
    <t>"Š1"1</t>
  </si>
  <si>
    <t>70</t>
  </si>
  <si>
    <t>28614186.Rpoklop</t>
  </si>
  <si>
    <t>litinový poklop 600x600 mm vč.rámu</t>
  </si>
  <si>
    <t>1993127275</t>
  </si>
  <si>
    <t>Ostatní konstrukce a práce, bourání</t>
  </si>
  <si>
    <t>91</t>
  </si>
  <si>
    <t>Doplňující konstrukce a práce pozemních komunikací, letišť a ploch</t>
  </si>
  <si>
    <t>71</t>
  </si>
  <si>
    <t>916131213</t>
  </si>
  <si>
    <t>Osazení silničního obrubníku betonového stojatého s boční opěrou do lože z betonu prostého</t>
  </si>
  <si>
    <t>1056055077</t>
  </si>
  <si>
    <t>"větev A"</t>
  </si>
  <si>
    <t>"6-7"13,2</t>
  </si>
  <si>
    <t>"7-8"25,7</t>
  </si>
  <si>
    <t>"8-9"20,9</t>
  </si>
  <si>
    <t>"větev B"0,5</t>
  </si>
  <si>
    <t>72</t>
  </si>
  <si>
    <t>59217033</t>
  </si>
  <si>
    <t>obrubník betonový silniční 100x10x25 cm</t>
  </si>
  <si>
    <t>-653666823</t>
  </si>
  <si>
    <t>"prořez"2</t>
  </si>
  <si>
    <t>73</t>
  </si>
  <si>
    <t>919535556</t>
  </si>
  <si>
    <t>Obetonování  betonem se zvýšenými nároky na prostředí tř. C 25/30</t>
  </si>
  <si>
    <t>-31808592</t>
  </si>
  <si>
    <t>"větev B - dobetonávka mezi panely"(12*0,15)</t>
  </si>
  <si>
    <t>74</t>
  </si>
  <si>
    <t>919735111</t>
  </si>
  <si>
    <t>Řezání stávajícího živičného krytu hl do 50 mm</t>
  </si>
  <si>
    <t>1668181468</t>
  </si>
  <si>
    <t>2,7</t>
  </si>
  <si>
    <t>95</t>
  </si>
  <si>
    <t>Různé dokončovací konstrukce a práce pozemních staveb</t>
  </si>
  <si>
    <t>75</t>
  </si>
  <si>
    <t>953961116.RM</t>
  </si>
  <si>
    <t>Kotvy chemickým tmelem M 8   hl 200  mm do betonu, ŽB nebo kamene s vyvrtáním otvoru</t>
  </si>
  <si>
    <t>-1704347716</t>
  </si>
  <si>
    <t>"zábradlí"24</t>
  </si>
  <si>
    <t>96</t>
  </si>
  <si>
    <t>Bourání konstrukcí</t>
  </si>
  <si>
    <t>76</t>
  </si>
  <si>
    <t>963051111</t>
  </si>
  <si>
    <t>Bourání mostní nosné konstrukce, základů z ŽB</t>
  </si>
  <si>
    <t>-1092257350</t>
  </si>
  <si>
    <t>"propustek"</t>
  </si>
  <si>
    <t>"čela" (0,3*2*1,6)*2+(0,3*2*1,2)*2</t>
  </si>
  <si>
    <t>"potrubní část"(1*1,3*4)</t>
  </si>
  <si>
    <t>8,56*1,25 "Přepočtené koeficientem množství</t>
  </si>
  <si>
    <t>997</t>
  </si>
  <si>
    <t>Přesun sutě</t>
  </si>
  <si>
    <t>77</t>
  </si>
  <si>
    <t>997006512</t>
  </si>
  <si>
    <t>Vodorovné doprava suti s naložením a složením na skládku do 1 km</t>
  </si>
  <si>
    <t>1150929226</t>
  </si>
  <si>
    <t>78</t>
  </si>
  <si>
    <t>997006519</t>
  </si>
  <si>
    <t>Příplatek k vodorovnému přemístění suti na skládku ZKD 1 km přes 1 km</t>
  </si>
  <si>
    <t>1241766784</t>
  </si>
  <si>
    <t>414,2*19</t>
  </si>
  <si>
    <t>79</t>
  </si>
  <si>
    <t>997013602</t>
  </si>
  <si>
    <t>Poplatek za uložení na skládce (skládkovné) stavebního odpadu železobetonového kód odpadu 17 01 01</t>
  </si>
  <si>
    <t>1747409196</t>
  </si>
  <si>
    <t>25,680</t>
  </si>
  <si>
    <t>80</t>
  </si>
  <si>
    <t>997013655</t>
  </si>
  <si>
    <t>-1105709266</t>
  </si>
  <si>
    <t>70,840+317,680</t>
  </si>
  <si>
    <t>998</t>
  </si>
  <si>
    <t>Přesun hmot</t>
  </si>
  <si>
    <t>81</t>
  </si>
  <si>
    <t>998225111</t>
  </si>
  <si>
    <t>Přesun hmot pro pozemní komunikace s krytem z kamene, monolitickým betonovým nebo živičným</t>
  </si>
  <si>
    <t>-2089544975</t>
  </si>
  <si>
    <t>PSV</t>
  </si>
  <si>
    <t>Práce a dodávky PSV</t>
  </si>
  <si>
    <t>767</t>
  </si>
  <si>
    <t>Konstrukce zámečnické</t>
  </si>
  <si>
    <t>82</t>
  </si>
  <si>
    <t>767995112</t>
  </si>
  <si>
    <t>Montáž atypických zámečnických konstrukcí hmotnosti do 10 kg</t>
  </si>
  <si>
    <t>-442866378</t>
  </si>
  <si>
    <t>"TR"52*5,67</t>
  </si>
  <si>
    <t>"P10"(0,2*0,2)*80*16</t>
  </si>
  <si>
    <t>83</t>
  </si>
  <si>
    <t>14011028</t>
  </si>
  <si>
    <t>trubka ocelová bezešvá hladká jakost 11 353 51x5,0mm</t>
  </si>
  <si>
    <t>1848267883</t>
  </si>
  <si>
    <t>52*1,1 "Přepočtené koeficientem množství</t>
  </si>
  <si>
    <t>84</t>
  </si>
  <si>
    <t>13611228</t>
  </si>
  <si>
    <t>plech ocelový hladký jakost S 235 JR tl 10mm tabule</t>
  </si>
  <si>
    <t>1575635560</t>
  </si>
  <si>
    <t>(0,2*0,2)*0,080*16</t>
  </si>
  <si>
    <t>0,051*1,1 "Přepočtené koeficientem množství</t>
  </si>
  <si>
    <t>85</t>
  </si>
  <si>
    <t>998767101</t>
  </si>
  <si>
    <t>Přesun hmot tonážní pro zámečnické konstrukce v objektech v do 6 m</t>
  </si>
  <si>
    <t>-1109695883</t>
  </si>
  <si>
    <t>789</t>
  </si>
  <si>
    <t>Povrchové úpravy ocelových konstrukcí a technologických zařízení</t>
  </si>
  <si>
    <t>86</t>
  </si>
  <si>
    <t>789411123.RZZ</t>
  </si>
  <si>
    <t>Žárové zinkování zábradlí</t>
  </si>
  <si>
    <t>1292486465</t>
  </si>
  <si>
    <t>346</t>
  </si>
  <si>
    <t>HZS</t>
  </si>
  <si>
    <t>Hodinové zúčtovací sazby</t>
  </si>
  <si>
    <t>HZS1421</t>
  </si>
  <si>
    <t>Hodinová zúčtovací sazba dělník výstavby silnic</t>
  </si>
  <si>
    <t>512</t>
  </si>
  <si>
    <t>398393981</t>
  </si>
  <si>
    <t>"práce neobsažené v položkách - demontáž kanalizace, šachty,  svodnice, zábradlí atd."(7,5*2)*5</t>
  </si>
  <si>
    <t>Soupis:</t>
  </si>
  <si>
    <t>D.1.1.2 - Aktivní zóna - výměna podkladních vrstev dle geotechnika</t>
  </si>
  <si>
    <t>564861111</t>
  </si>
  <si>
    <t>Podklad ze štěrkodrtě ŠD tl 200 mm</t>
  </si>
  <si>
    <t>-218513696</t>
  </si>
  <si>
    <t>722</t>
  </si>
  <si>
    <t>564871116</t>
  </si>
  <si>
    <t>Podklad ze štěrkodrtě ŠD tl. 300 mm</t>
  </si>
  <si>
    <t>-1043780610</t>
  </si>
  <si>
    <t>919726122</t>
  </si>
  <si>
    <t>Geotextilie pro ochranu, separaci a filtraci netkaná měrná hmotnost do 300 g/m2</t>
  </si>
  <si>
    <t>1628028502</t>
  </si>
  <si>
    <t>2076329127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</si>
  <si>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</si>
  <si>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</si>
  <si>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</si>
  <si>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</si>
  <si>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VRN9 - Ostatní náklady</t>
  </si>
  <si>
    <t>VRN3 - Zařízení staveniště</t>
  </si>
  <si>
    <t>VRN7 - Provozní vlivy</t>
  </si>
  <si>
    <t>VRN</t>
  </si>
  <si>
    <t>Vedlejší rozpočtové náklady</t>
  </si>
  <si>
    <t>VRN1</t>
  </si>
  <si>
    <t>Průzkumné, geodetické a projektové práce</t>
  </si>
  <si>
    <t>012303000</t>
  </si>
  <si>
    <t>Geodetické práce po výstavbě</t>
  </si>
  <si>
    <t>kpl</t>
  </si>
  <si>
    <t>1024</t>
  </si>
  <si>
    <t>-361988200</t>
  </si>
  <si>
    <t>"vyhotovení geometrického plánu"1</t>
  </si>
  <si>
    <t>013254000</t>
  </si>
  <si>
    <t>Dokumentace skutečného provedení stavby</t>
  </si>
  <si>
    <t>1930322691</t>
  </si>
  <si>
    <t>VRN4</t>
  </si>
  <si>
    <t>Inženýrská činnost</t>
  </si>
  <si>
    <t>040001000</t>
  </si>
  <si>
    <t xml:space="preserve">Inženýrská činnost zhotovitele stavby </t>
  </si>
  <si>
    <t>1564358430</t>
  </si>
  <si>
    <t>"zajištění kolaudačního souhlasu"</t>
  </si>
  <si>
    <t xml:space="preserve">"povolení zkušebního provozu vč.zajištění příslušných podkladů" </t>
  </si>
  <si>
    <t>"revizní zprávy, prohlídky "</t>
  </si>
  <si>
    <t>"stanoviska dotčených orgánů státní správy"</t>
  </si>
  <si>
    <t>"stanoviska vlastníků (provozovatelů) veřejné a technické infrastruktury o provedení kontroly způsobu napojení stavby (pokud byla předen vyžadována)"</t>
  </si>
  <si>
    <t>"geodetické vytyčení sítí"</t>
  </si>
  <si>
    <t>"správní poplatky"</t>
  </si>
  <si>
    <t>VRN9</t>
  </si>
  <si>
    <t>Ostatní náklady</t>
  </si>
  <si>
    <t>091002000.RSTL</t>
  </si>
  <si>
    <t xml:space="preserve">Ostatní náklady související s objektem- zabezpečení plynovodu proti poškození </t>
  </si>
  <si>
    <t>-1127460606</t>
  </si>
  <si>
    <t>091002000.RVOD</t>
  </si>
  <si>
    <t>Ostatní náklady související s objektem- dočasné převedneí vodoteče v prostoru stavby</t>
  </si>
  <si>
    <t>-591083803</t>
  </si>
  <si>
    <t>VRN3</t>
  </si>
  <si>
    <t>Zařízení staveniště</t>
  </si>
  <si>
    <t>032002000.RS</t>
  </si>
  <si>
    <t>Vybavení staveniště- mobilní sklad (pronájem po dobu realizace,doprava vč.složení a naložení jeřábem)</t>
  </si>
  <si>
    <t>kus/měsíc</t>
  </si>
  <si>
    <t>-347329996</t>
  </si>
  <si>
    <t>"mobilní sklad"1*5</t>
  </si>
  <si>
    <t>032002000.RWC</t>
  </si>
  <si>
    <t>Vybavení staveniště- mobilní WC  - (pronájem po dobu realizace,doprava vč.složení a naložení jeřábem)</t>
  </si>
  <si>
    <t>680821977</t>
  </si>
  <si>
    <t>032203000</t>
  </si>
  <si>
    <t>Pronájem ploch staveniště od obce, vlastníků nemovitostí  atd.</t>
  </si>
  <si>
    <t>-1477310092</t>
  </si>
  <si>
    <t>032503000</t>
  </si>
  <si>
    <t>Skládky na staveništi</t>
  </si>
  <si>
    <t>-1162688382</t>
  </si>
  <si>
    <t>032903000</t>
  </si>
  <si>
    <t>Náklady na provoz a údržbu vybavení staveniště</t>
  </si>
  <si>
    <t>541412517</t>
  </si>
  <si>
    <t>033002000</t>
  </si>
  <si>
    <t>Připojení staveniště na inženýrské sítě</t>
  </si>
  <si>
    <t>-421660060</t>
  </si>
  <si>
    <t>034002000.1</t>
  </si>
  <si>
    <t>Zabezpečení staveniště - mobilní oplocení (pronájem po dobu realizace,montáž, dmtž, doprava vč.složení a naložení)+  ohraničení bezpečnostní páskou</t>
  </si>
  <si>
    <t>m/den</t>
  </si>
  <si>
    <t>1371631130</t>
  </si>
  <si>
    <t>"oplocení zařízení staveniště -50m"50*150</t>
  </si>
  <si>
    <t>"provizorní oplocení komunikace při provádění prací dle potřeby-15m"15*150</t>
  </si>
  <si>
    <t>034002000.RBR</t>
  </si>
  <si>
    <t>Zabezpečení staveniště - branka (pronájem po dobu realizace,montáž, dmtž, doprava vč.složení a naložení)</t>
  </si>
  <si>
    <t>kus/den</t>
  </si>
  <si>
    <t>1348860164</t>
  </si>
  <si>
    <t>1*150</t>
  </si>
  <si>
    <t>034103000</t>
  </si>
  <si>
    <t>Energie pro zařízení staveniště</t>
  </si>
  <si>
    <t>-1227131274</t>
  </si>
  <si>
    <t>034403000</t>
  </si>
  <si>
    <t>Dopravní značení na staveništi (pronájem dopravní značky vč.podstavce,doprava,montáž+demontaž)</t>
  </si>
  <si>
    <t>značka/den</t>
  </si>
  <si>
    <t>-703934856</t>
  </si>
  <si>
    <t>"provizorní dopravní značení po dobu výstavby - 9 dopravních  značek po dobu 150 dní" (9*150)</t>
  </si>
  <si>
    <t>034503000</t>
  </si>
  <si>
    <t>Informační tabule na staveništi</t>
  </si>
  <si>
    <t>-866014922</t>
  </si>
  <si>
    <t>034703000</t>
  </si>
  <si>
    <t>Osvětlení staveniště</t>
  </si>
  <si>
    <t>-1479006925</t>
  </si>
  <si>
    <t>VRN7</t>
  </si>
  <si>
    <t>Provozní vlivy</t>
  </si>
  <si>
    <t>071002000</t>
  </si>
  <si>
    <t xml:space="preserve">Provoz investora, třetích osob- zabezpečení nepřerušení provozu </t>
  </si>
  <si>
    <t>Kč</t>
  </si>
  <si>
    <t>1177045635</t>
  </si>
  <si>
    <t>"2% "1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</si>
</sst>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horizontal="right" vertical="center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5" t="s">
        <v>14</v>
      </c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23"/>
      <c r="AQ5" s="23"/>
      <c r="AR5" s="21"/>
      <c r="BE5" s="312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7" t="s">
        <v>17</v>
      </c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23"/>
      <c r="AQ6" s="23"/>
      <c r="AR6" s="21"/>
      <c r="BE6" s="313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313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313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3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13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13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3"/>
      <c r="BS12" s="18" t="s">
        <v>6</v>
      </c>
    </row>
    <row r="13" spans="1:74" s="1" customFormat="1" ht="12" customHeight="1">
      <c r="B13" s="22"/>
      <c r="C13" s="23"/>
      <c r="D13" s="30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28</v>
      </c>
      <c r="AO13" s="23"/>
      <c r="AP13" s="23"/>
      <c r="AQ13" s="23"/>
      <c r="AR13" s="21"/>
      <c r="BE13" s="313"/>
      <c r="BS13" s="18" t="s">
        <v>6</v>
      </c>
    </row>
    <row r="14" spans="1:74" ht="12.75">
      <c r="B14" s="22"/>
      <c r="C14" s="23"/>
      <c r="D14" s="23"/>
      <c r="E14" s="318" t="s">
        <v>28</v>
      </c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0" t="s">
        <v>26</v>
      </c>
      <c r="AL14" s="23"/>
      <c r="AM14" s="23"/>
      <c r="AN14" s="32" t="s">
        <v>28</v>
      </c>
      <c r="AO14" s="23"/>
      <c r="AP14" s="23"/>
      <c r="AQ14" s="23"/>
      <c r="AR14" s="21"/>
      <c r="BE14" s="313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3"/>
      <c r="BS15" s="18" t="s">
        <v>4</v>
      </c>
    </row>
    <row r="16" spans="1:74" s="1" customFormat="1" ht="12" customHeight="1">
      <c r="B16" s="22"/>
      <c r="C16" s="23"/>
      <c r="D16" s="30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13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13"/>
      <c r="BS17" s="18" t="s">
        <v>30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3"/>
      <c r="BS18" s="18" t="s">
        <v>6</v>
      </c>
    </row>
    <row r="19" spans="1:71" s="1" customFormat="1" ht="12" customHeight="1">
      <c r="B19" s="22"/>
      <c r="C19" s="23"/>
      <c r="D19" s="30" t="s">
        <v>31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13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13"/>
      <c r="BS20" s="18" t="s">
        <v>30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3"/>
    </row>
    <row r="22" spans="1:71" s="1" customFormat="1" ht="12" customHeight="1">
      <c r="B22" s="22"/>
      <c r="C22" s="23"/>
      <c r="D22" s="30" t="s">
        <v>32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3"/>
    </row>
    <row r="23" spans="1:71" s="1" customFormat="1" ht="16.5" customHeight="1">
      <c r="B23" s="22"/>
      <c r="C23" s="23"/>
      <c r="D23" s="23"/>
      <c r="E23" s="320" t="s">
        <v>1</v>
      </c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23"/>
      <c r="AP23" s="23"/>
      <c r="AQ23" s="23"/>
      <c r="AR23" s="21"/>
      <c r="BE23" s="313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3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3"/>
    </row>
    <row r="26" spans="1:71" s="2" customFormat="1" ht="25.9" customHeight="1">
      <c r="A26" s="35"/>
      <c r="B26" s="36"/>
      <c r="C26" s="37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1">
        <f>ROUND(AG94,2)</f>
        <v>0</v>
      </c>
      <c r="AL26" s="322"/>
      <c r="AM26" s="322"/>
      <c r="AN26" s="322"/>
      <c r="AO26" s="322"/>
      <c r="AP26" s="37"/>
      <c r="AQ26" s="37"/>
      <c r="AR26" s="40"/>
      <c r="BE26" s="313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3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3" t="s">
        <v>34</v>
      </c>
      <c r="M28" s="323"/>
      <c r="N28" s="323"/>
      <c r="O28" s="323"/>
      <c r="P28" s="323"/>
      <c r="Q28" s="37"/>
      <c r="R28" s="37"/>
      <c r="S28" s="37"/>
      <c r="T28" s="37"/>
      <c r="U28" s="37"/>
      <c r="V28" s="37"/>
      <c r="W28" s="323" t="s">
        <v>35</v>
      </c>
      <c r="X28" s="323"/>
      <c r="Y28" s="323"/>
      <c r="Z28" s="323"/>
      <c r="AA28" s="323"/>
      <c r="AB28" s="323"/>
      <c r="AC28" s="323"/>
      <c r="AD28" s="323"/>
      <c r="AE28" s="323"/>
      <c r="AF28" s="37"/>
      <c r="AG28" s="37"/>
      <c r="AH28" s="37"/>
      <c r="AI28" s="37"/>
      <c r="AJ28" s="37"/>
      <c r="AK28" s="323" t="s">
        <v>36</v>
      </c>
      <c r="AL28" s="323"/>
      <c r="AM28" s="323"/>
      <c r="AN28" s="323"/>
      <c r="AO28" s="323"/>
      <c r="AP28" s="37"/>
      <c r="AQ28" s="37"/>
      <c r="AR28" s="40"/>
      <c r="BE28" s="313"/>
    </row>
    <row r="29" spans="1:71" s="3" customFormat="1" ht="14.45" customHeight="1">
      <c r="B29" s="41"/>
      <c r="C29" s="42"/>
      <c r="D29" s="30" t="s">
        <v>37</v>
      </c>
      <c r="E29" s="42"/>
      <c r="F29" s="30" t="s">
        <v>38</v>
      </c>
      <c r="G29" s="42"/>
      <c r="H29" s="42"/>
      <c r="I29" s="42"/>
      <c r="J29" s="42"/>
      <c r="K29" s="42"/>
      <c r="L29" s="326">
        <v>0.21</v>
      </c>
      <c r="M29" s="325"/>
      <c r="N29" s="325"/>
      <c r="O29" s="325"/>
      <c r="P29" s="325"/>
      <c r="Q29" s="42"/>
      <c r="R29" s="42"/>
      <c r="S29" s="42"/>
      <c r="T29" s="42"/>
      <c r="U29" s="42"/>
      <c r="V29" s="42"/>
      <c r="W29" s="324">
        <f>ROUND(AZ94, 2)</f>
        <v>0</v>
      </c>
      <c r="X29" s="325"/>
      <c r="Y29" s="325"/>
      <c r="Z29" s="325"/>
      <c r="AA29" s="325"/>
      <c r="AB29" s="325"/>
      <c r="AC29" s="325"/>
      <c r="AD29" s="325"/>
      <c r="AE29" s="325"/>
      <c r="AF29" s="42"/>
      <c r="AG29" s="42"/>
      <c r="AH29" s="42"/>
      <c r="AI29" s="42"/>
      <c r="AJ29" s="42"/>
      <c r="AK29" s="324">
        <f>ROUND(AV94, 2)</f>
        <v>0</v>
      </c>
      <c r="AL29" s="325"/>
      <c r="AM29" s="325"/>
      <c r="AN29" s="325"/>
      <c r="AO29" s="325"/>
      <c r="AP29" s="42"/>
      <c r="AQ29" s="42"/>
      <c r="AR29" s="43"/>
      <c r="BE29" s="314"/>
    </row>
    <row r="30" spans="1:71" s="3" customFormat="1" ht="14.45" customHeight="1">
      <c r="B30" s="41"/>
      <c r="C30" s="42"/>
      <c r="D30" s="42"/>
      <c r="E30" s="42"/>
      <c r="F30" s="30" t="s">
        <v>39</v>
      </c>
      <c r="G30" s="42"/>
      <c r="H30" s="42"/>
      <c r="I30" s="42"/>
      <c r="J30" s="42"/>
      <c r="K30" s="42"/>
      <c r="L30" s="326">
        <v>0.15</v>
      </c>
      <c r="M30" s="325"/>
      <c r="N30" s="325"/>
      <c r="O30" s="325"/>
      <c r="P30" s="325"/>
      <c r="Q30" s="42"/>
      <c r="R30" s="42"/>
      <c r="S30" s="42"/>
      <c r="T30" s="42"/>
      <c r="U30" s="42"/>
      <c r="V30" s="42"/>
      <c r="W30" s="324">
        <f>ROUND(BA94, 2)</f>
        <v>0</v>
      </c>
      <c r="X30" s="325"/>
      <c r="Y30" s="325"/>
      <c r="Z30" s="325"/>
      <c r="AA30" s="325"/>
      <c r="AB30" s="325"/>
      <c r="AC30" s="325"/>
      <c r="AD30" s="325"/>
      <c r="AE30" s="325"/>
      <c r="AF30" s="42"/>
      <c r="AG30" s="42"/>
      <c r="AH30" s="42"/>
      <c r="AI30" s="42"/>
      <c r="AJ30" s="42"/>
      <c r="AK30" s="324">
        <f>ROUND(AW94, 2)</f>
        <v>0</v>
      </c>
      <c r="AL30" s="325"/>
      <c r="AM30" s="325"/>
      <c r="AN30" s="325"/>
      <c r="AO30" s="325"/>
      <c r="AP30" s="42"/>
      <c r="AQ30" s="42"/>
      <c r="AR30" s="43"/>
      <c r="BE30" s="314"/>
    </row>
    <row r="31" spans="1:71" s="3" customFormat="1" ht="14.45" hidden="1" customHeight="1">
      <c r="B31" s="41"/>
      <c r="C31" s="42"/>
      <c r="D31" s="42"/>
      <c r="E31" s="42"/>
      <c r="F31" s="30" t="s">
        <v>40</v>
      </c>
      <c r="G31" s="42"/>
      <c r="H31" s="42"/>
      <c r="I31" s="42"/>
      <c r="J31" s="42"/>
      <c r="K31" s="42"/>
      <c r="L31" s="326">
        <v>0.21</v>
      </c>
      <c r="M31" s="325"/>
      <c r="N31" s="325"/>
      <c r="O31" s="325"/>
      <c r="P31" s="325"/>
      <c r="Q31" s="42"/>
      <c r="R31" s="42"/>
      <c r="S31" s="42"/>
      <c r="T31" s="42"/>
      <c r="U31" s="42"/>
      <c r="V31" s="42"/>
      <c r="W31" s="324">
        <f>ROUND(BB94, 2)</f>
        <v>0</v>
      </c>
      <c r="X31" s="325"/>
      <c r="Y31" s="325"/>
      <c r="Z31" s="325"/>
      <c r="AA31" s="325"/>
      <c r="AB31" s="325"/>
      <c r="AC31" s="325"/>
      <c r="AD31" s="325"/>
      <c r="AE31" s="325"/>
      <c r="AF31" s="42"/>
      <c r="AG31" s="42"/>
      <c r="AH31" s="42"/>
      <c r="AI31" s="42"/>
      <c r="AJ31" s="42"/>
      <c r="AK31" s="324">
        <v>0</v>
      </c>
      <c r="AL31" s="325"/>
      <c r="AM31" s="325"/>
      <c r="AN31" s="325"/>
      <c r="AO31" s="325"/>
      <c r="AP31" s="42"/>
      <c r="AQ31" s="42"/>
      <c r="AR31" s="43"/>
      <c r="BE31" s="314"/>
    </row>
    <row r="32" spans="1:71" s="3" customFormat="1" ht="14.45" hidden="1" customHeight="1">
      <c r="B32" s="41"/>
      <c r="C32" s="42"/>
      <c r="D32" s="42"/>
      <c r="E32" s="42"/>
      <c r="F32" s="30" t="s">
        <v>41</v>
      </c>
      <c r="G32" s="42"/>
      <c r="H32" s="42"/>
      <c r="I32" s="42"/>
      <c r="J32" s="42"/>
      <c r="K32" s="42"/>
      <c r="L32" s="326">
        <v>0.15</v>
      </c>
      <c r="M32" s="325"/>
      <c r="N32" s="325"/>
      <c r="O32" s="325"/>
      <c r="P32" s="325"/>
      <c r="Q32" s="42"/>
      <c r="R32" s="42"/>
      <c r="S32" s="42"/>
      <c r="T32" s="42"/>
      <c r="U32" s="42"/>
      <c r="V32" s="42"/>
      <c r="W32" s="324">
        <f>ROUND(BC94, 2)</f>
        <v>0</v>
      </c>
      <c r="X32" s="325"/>
      <c r="Y32" s="325"/>
      <c r="Z32" s="325"/>
      <c r="AA32" s="325"/>
      <c r="AB32" s="325"/>
      <c r="AC32" s="325"/>
      <c r="AD32" s="325"/>
      <c r="AE32" s="325"/>
      <c r="AF32" s="42"/>
      <c r="AG32" s="42"/>
      <c r="AH32" s="42"/>
      <c r="AI32" s="42"/>
      <c r="AJ32" s="42"/>
      <c r="AK32" s="324">
        <v>0</v>
      </c>
      <c r="AL32" s="325"/>
      <c r="AM32" s="325"/>
      <c r="AN32" s="325"/>
      <c r="AO32" s="325"/>
      <c r="AP32" s="42"/>
      <c r="AQ32" s="42"/>
      <c r="AR32" s="43"/>
      <c r="BE32" s="314"/>
    </row>
    <row r="33" spans="1:57" s="3" customFormat="1" ht="14.45" hidden="1" customHeight="1">
      <c r="B33" s="41"/>
      <c r="C33" s="42"/>
      <c r="D33" s="42"/>
      <c r="E33" s="42"/>
      <c r="F33" s="30" t="s">
        <v>42</v>
      </c>
      <c r="G33" s="42"/>
      <c r="H33" s="42"/>
      <c r="I33" s="42"/>
      <c r="J33" s="42"/>
      <c r="K33" s="42"/>
      <c r="L33" s="326">
        <v>0</v>
      </c>
      <c r="M33" s="325"/>
      <c r="N33" s="325"/>
      <c r="O33" s="325"/>
      <c r="P33" s="325"/>
      <c r="Q33" s="42"/>
      <c r="R33" s="42"/>
      <c r="S33" s="42"/>
      <c r="T33" s="42"/>
      <c r="U33" s="42"/>
      <c r="V33" s="42"/>
      <c r="W33" s="324">
        <f>ROUND(BD94, 2)</f>
        <v>0</v>
      </c>
      <c r="X33" s="325"/>
      <c r="Y33" s="325"/>
      <c r="Z33" s="325"/>
      <c r="AA33" s="325"/>
      <c r="AB33" s="325"/>
      <c r="AC33" s="325"/>
      <c r="AD33" s="325"/>
      <c r="AE33" s="325"/>
      <c r="AF33" s="42"/>
      <c r="AG33" s="42"/>
      <c r="AH33" s="42"/>
      <c r="AI33" s="42"/>
      <c r="AJ33" s="42"/>
      <c r="AK33" s="324">
        <v>0</v>
      </c>
      <c r="AL33" s="325"/>
      <c r="AM33" s="325"/>
      <c r="AN33" s="325"/>
      <c r="AO33" s="325"/>
      <c r="AP33" s="42"/>
      <c r="AQ33" s="42"/>
      <c r="AR33" s="43"/>
      <c r="BE33" s="314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13"/>
    </row>
    <row r="35" spans="1:57" s="2" customFormat="1" ht="25.9" customHeight="1">
      <c r="A35" s="35"/>
      <c r="B35" s="36"/>
      <c r="C35" s="44"/>
      <c r="D35" s="45" t="s">
        <v>43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44</v>
      </c>
      <c r="U35" s="46"/>
      <c r="V35" s="46"/>
      <c r="W35" s="46"/>
      <c r="X35" s="330" t="s">
        <v>45</v>
      </c>
      <c r="Y35" s="328"/>
      <c r="Z35" s="328"/>
      <c r="AA35" s="328"/>
      <c r="AB35" s="328"/>
      <c r="AC35" s="46"/>
      <c r="AD35" s="46"/>
      <c r="AE35" s="46"/>
      <c r="AF35" s="46"/>
      <c r="AG35" s="46"/>
      <c r="AH35" s="46"/>
      <c r="AI35" s="46"/>
      <c r="AJ35" s="46"/>
      <c r="AK35" s="327">
        <f>SUM(AK26:AK33)</f>
        <v>0</v>
      </c>
      <c r="AL35" s="328"/>
      <c r="AM35" s="328"/>
      <c r="AN35" s="328"/>
      <c r="AO35" s="329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46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47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48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49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48</v>
      </c>
      <c r="AI60" s="39"/>
      <c r="AJ60" s="39"/>
      <c r="AK60" s="39"/>
      <c r="AL60" s="39"/>
      <c r="AM60" s="53" t="s">
        <v>49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50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51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48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49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48</v>
      </c>
      <c r="AI75" s="39"/>
      <c r="AJ75" s="39"/>
      <c r="AK75" s="39"/>
      <c r="AL75" s="39"/>
      <c r="AM75" s="53" t="s">
        <v>49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RZP152018_cu2020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87" t="str">
        <f>K6</f>
        <v>Oprava komunikace na p.č.1082/11 a 1082/51 v k.ú. Krásná pod Lysou Horu</v>
      </c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288"/>
      <c r="AI85" s="288"/>
      <c r="AJ85" s="288"/>
      <c r="AK85" s="288"/>
      <c r="AL85" s="288"/>
      <c r="AM85" s="288"/>
      <c r="AN85" s="288"/>
      <c r="AO85" s="288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289" t="str">
        <f>IF(AN8= "","",AN8)</f>
        <v>10. 3. 2020</v>
      </c>
      <c r="AN87" s="289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29</v>
      </c>
      <c r="AJ89" s="37"/>
      <c r="AK89" s="37"/>
      <c r="AL89" s="37"/>
      <c r="AM89" s="296" t="str">
        <f>IF(E17="","",E17)</f>
        <v xml:space="preserve"> </v>
      </c>
      <c r="AN89" s="297"/>
      <c r="AO89" s="297"/>
      <c r="AP89" s="297"/>
      <c r="AQ89" s="37"/>
      <c r="AR89" s="40"/>
      <c r="AS89" s="290" t="s">
        <v>53</v>
      </c>
      <c r="AT89" s="291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27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31</v>
      </c>
      <c r="AJ90" s="37"/>
      <c r="AK90" s="37"/>
      <c r="AL90" s="37"/>
      <c r="AM90" s="296" t="str">
        <f>IF(E20="","",E20)</f>
        <v xml:space="preserve"> </v>
      </c>
      <c r="AN90" s="297"/>
      <c r="AO90" s="297"/>
      <c r="AP90" s="297"/>
      <c r="AQ90" s="37"/>
      <c r="AR90" s="40"/>
      <c r="AS90" s="292"/>
      <c r="AT90" s="293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294"/>
      <c r="AT91" s="295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98" t="s">
        <v>54</v>
      </c>
      <c r="D92" s="299"/>
      <c r="E92" s="299"/>
      <c r="F92" s="299"/>
      <c r="G92" s="299"/>
      <c r="H92" s="74"/>
      <c r="I92" s="301" t="s">
        <v>55</v>
      </c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299"/>
      <c r="AG92" s="300" t="s">
        <v>56</v>
      </c>
      <c r="AH92" s="299"/>
      <c r="AI92" s="299"/>
      <c r="AJ92" s="299"/>
      <c r="AK92" s="299"/>
      <c r="AL92" s="299"/>
      <c r="AM92" s="299"/>
      <c r="AN92" s="301" t="s">
        <v>57</v>
      </c>
      <c r="AO92" s="299"/>
      <c r="AP92" s="302"/>
      <c r="AQ92" s="75" t="s">
        <v>58</v>
      </c>
      <c r="AR92" s="40"/>
      <c r="AS92" s="76" t="s">
        <v>59</v>
      </c>
      <c r="AT92" s="77" t="s">
        <v>60</v>
      </c>
      <c r="AU92" s="77" t="s">
        <v>61</v>
      </c>
      <c r="AV92" s="77" t="s">
        <v>62</v>
      </c>
      <c r="AW92" s="77" t="s">
        <v>63</v>
      </c>
      <c r="AX92" s="77" t="s">
        <v>64</v>
      </c>
      <c r="AY92" s="77" t="s">
        <v>65</v>
      </c>
      <c r="AZ92" s="77" t="s">
        <v>66</v>
      </c>
      <c r="BA92" s="77" t="s">
        <v>67</v>
      </c>
      <c r="BB92" s="77" t="s">
        <v>68</v>
      </c>
      <c r="BC92" s="77" t="s">
        <v>69</v>
      </c>
      <c r="BD92" s="78" t="s">
        <v>70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71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10">
        <f>ROUND(AG95+AG98,2)</f>
        <v>0</v>
      </c>
      <c r="AH94" s="310"/>
      <c r="AI94" s="310"/>
      <c r="AJ94" s="310"/>
      <c r="AK94" s="310"/>
      <c r="AL94" s="310"/>
      <c r="AM94" s="310"/>
      <c r="AN94" s="311">
        <f>SUM(AG94,AT94)</f>
        <v>0</v>
      </c>
      <c r="AO94" s="311"/>
      <c r="AP94" s="311"/>
      <c r="AQ94" s="86" t="s">
        <v>1</v>
      </c>
      <c r="AR94" s="87"/>
      <c r="AS94" s="88">
        <f>ROUND(AS95+AS98,2)</f>
        <v>0</v>
      </c>
      <c r="AT94" s="89">
        <f>ROUND(SUM(AV94:AW94),2)</f>
        <v>0</v>
      </c>
      <c r="AU94" s="90">
        <f>ROUND(AU95+AU98,5)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ROUND(AZ95+AZ98,2)</f>
        <v>0</v>
      </c>
      <c r="BA94" s="89">
        <f>ROUND(BA95+BA98,2)</f>
        <v>0</v>
      </c>
      <c r="BB94" s="89">
        <f>ROUND(BB95+BB98,2)</f>
        <v>0</v>
      </c>
      <c r="BC94" s="89">
        <f>ROUND(BC95+BC98,2)</f>
        <v>0</v>
      </c>
      <c r="BD94" s="91">
        <f>ROUND(BD95+BD98,2)</f>
        <v>0</v>
      </c>
      <c r="BS94" s="92" t="s">
        <v>72</v>
      </c>
      <c r="BT94" s="92" t="s">
        <v>73</v>
      </c>
      <c r="BU94" s="93" t="s">
        <v>74</v>
      </c>
      <c r="BV94" s="92" t="s">
        <v>75</v>
      </c>
      <c r="BW94" s="92" t="s">
        <v>5</v>
      </c>
      <c r="BX94" s="92" t="s">
        <v>76</v>
      </c>
      <c r="CL94" s="92" t="s">
        <v>1</v>
      </c>
    </row>
    <row r="95" spans="1:91" s="7" customFormat="1" ht="16.5" customHeight="1">
      <c r="B95" s="94"/>
      <c r="C95" s="95"/>
      <c r="D95" s="306" t="s">
        <v>77</v>
      </c>
      <c r="E95" s="306"/>
      <c r="F95" s="306"/>
      <c r="G95" s="306"/>
      <c r="H95" s="306"/>
      <c r="I95" s="96"/>
      <c r="J95" s="306" t="s">
        <v>78</v>
      </c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3">
        <f>ROUND(SUM(AG96:AG97),2)</f>
        <v>0</v>
      </c>
      <c r="AH95" s="304"/>
      <c r="AI95" s="304"/>
      <c r="AJ95" s="304"/>
      <c r="AK95" s="304"/>
      <c r="AL95" s="304"/>
      <c r="AM95" s="304"/>
      <c r="AN95" s="305">
        <f>SUM(AG95,AT95)</f>
        <v>0</v>
      </c>
      <c r="AO95" s="304"/>
      <c r="AP95" s="304"/>
      <c r="AQ95" s="97" t="s">
        <v>79</v>
      </c>
      <c r="AR95" s="98"/>
      <c r="AS95" s="99">
        <f>ROUND(SUM(AS96:AS97),2)</f>
        <v>0</v>
      </c>
      <c r="AT95" s="100">
        <f>ROUND(SUM(AV95:AW95),2)</f>
        <v>0</v>
      </c>
      <c r="AU95" s="101">
        <f>ROUND(SUM(AU96:AU97),5)</f>
        <v>0</v>
      </c>
      <c r="AV95" s="100">
        <f>ROUND(AZ95*L29,2)</f>
        <v>0</v>
      </c>
      <c r="AW95" s="100">
        <f>ROUND(BA95*L30,2)</f>
        <v>0</v>
      </c>
      <c r="AX95" s="100">
        <f>ROUND(BB95*L29,2)</f>
        <v>0</v>
      </c>
      <c r="AY95" s="100">
        <f>ROUND(BC95*L30,2)</f>
        <v>0</v>
      </c>
      <c r="AZ95" s="100">
        <f>ROUND(SUM(AZ96:AZ97),2)</f>
        <v>0</v>
      </c>
      <c r="BA95" s="100">
        <f>ROUND(SUM(BA96:BA97),2)</f>
        <v>0</v>
      </c>
      <c r="BB95" s="100">
        <f>ROUND(SUM(BB96:BB97),2)</f>
        <v>0</v>
      </c>
      <c r="BC95" s="100">
        <f>ROUND(SUM(BC96:BC97),2)</f>
        <v>0</v>
      </c>
      <c r="BD95" s="102">
        <f>ROUND(SUM(BD96:BD97),2)</f>
        <v>0</v>
      </c>
      <c r="BS95" s="103" t="s">
        <v>72</v>
      </c>
      <c r="BT95" s="103" t="s">
        <v>80</v>
      </c>
      <c r="BV95" s="103" t="s">
        <v>75</v>
      </c>
      <c r="BW95" s="103" t="s">
        <v>81</v>
      </c>
      <c r="BX95" s="103" t="s">
        <v>5</v>
      </c>
      <c r="CL95" s="103" t="s">
        <v>1</v>
      </c>
      <c r="CM95" s="103" t="s">
        <v>82</v>
      </c>
    </row>
    <row r="96" spans="1:91" s="4" customFormat="1" ht="16.5" customHeight="1">
      <c r="A96" s="104" t="s">
        <v>83</v>
      </c>
      <c r="B96" s="59"/>
      <c r="C96" s="105"/>
      <c r="D96" s="105"/>
      <c r="E96" s="309" t="s">
        <v>77</v>
      </c>
      <c r="F96" s="309"/>
      <c r="G96" s="309"/>
      <c r="H96" s="309"/>
      <c r="I96" s="309"/>
      <c r="J96" s="105"/>
      <c r="K96" s="309" t="s">
        <v>78</v>
      </c>
      <c r="L96" s="309"/>
      <c r="M96" s="309"/>
      <c r="N96" s="309"/>
      <c r="O96" s="309"/>
      <c r="P96" s="309"/>
      <c r="Q96" s="309"/>
      <c r="R96" s="309"/>
      <c r="S96" s="309"/>
      <c r="T96" s="309"/>
      <c r="U96" s="309"/>
      <c r="V96" s="309"/>
      <c r="W96" s="309"/>
      <c r="X96" s="309"/>
      <c r="Y96" s="309"/>
      <c r="Z96" s="309"/>
      <c r="AA96" s="309"/>
      <c r="AB96" s="309"/>
      <c r="AC96" s="309"/>
      <c r="AD96" s="309"/>
      <c r="AE96" s="309"/>
      <c r="AF96" s="309"/>
      <c r="AG96" s="307">
        <f>'D.1.1 - Architekticko sta...'!J30</f>
        <v>0</v>
      </c>
      <c r="AH96" s="308"/>
      <c r="AI96" s="308"/>
      <c r="AJ96" s="308"/>
      <c r="AK96" s="308"/>
      <c r="AL96" s="308"/>
      <c r="AM96" s="308"/>
      <c r="AN96" s="307">
        <f>SUM(AG96,AT96)</f>
        <v>0</v>
      </c>
      <c r="AO96" s="308"/>
      <c r="AP96" s="308"/>
      <c r="AQ96" s="106" t="s">
        <v>84</v>
      </c>
      <c r="AR96" s="61"/>
      <c r="AS96" s="107">
        <v>0</v>
      </c>
      <c r="AT96" s="108">
        <f>ROUND(SUM(AV96:AW96),2)</f>
        <v>0</v>
      </c>
      <c r="AU96" s="109">
        <f>'D.1.1 - Architekticko sta...'!P149</f>
        <v>0</v>
      </c>
      <c r="AV96" s="108">
        <f>'D.1.1 - Architekticko sta...'!J33</f>
        <v>0</v>
      </c>
      <c r="AW96" s="108">
        <f>'D.1.1 - Architekticko sta...'!J34</f>
        <v>0</v>
      </c>
      <c r="AX96" s="108">
        <f>'D.1.1 - Architekticko sta...'!J35</f>
        <v>0</v>
      </c>
      <c r="AY96" s="108">
        <f>'D.1.1 - Architekticko sta...'!J36</f>
        <v>0</v>
      </c>
      <c r="AZ96" s="108">
        <f>'D.1.1 - Architekticko sta...'!F33</f>
        <v>0</v>
      </c>
      <c r="BA96" s="108">
        <f>'D.1.1 - Architekticko sta...'!F34</f>
        <v>0</v>
      </c>
      <c r="BB96" s="108">
        <f>'D.1.1 - Architekticko sta...'!F35</f>
        <v>0</v>
      </c>
      <c r="BC96" s="108">
        <f>'D.1.1 - Architekticko sta...'!F36</f>
        <v>0</v>
      </c>
      <c r="BD96" s="110">
        <f>'D.1.1 - Architekticko sta...'!F37</f>
        <v>0</v>
      </c>
      <c r="BT96" s="111" t="s">
        <v>82</v>
      </c>
      <c r="BU96" s="111" t="s">
        <v>85</v>
      </c>
      <c r="BV96" s="111" t="s">
        <v>75</v>
      </c>
      <c r="BW96" s="111" t="s">
        <v>81</v>
      </c>
      <c r="BX96" s="111" t="s">
        <v>5</v>
      </c>
      <c r="CL96" s="111" t="s">
        <v>1</v>
      </c>
      <c r="CM96" s="111" t="s">
        <v>82</v>
      </c>
    </row>
    <row r="97" spans="1:91" s="4" customFormat="1" ht="23.25" customHeight="1">
      <c r="A97" s="104" t="s">
        <v>83</v>
      </c>
      <c r="B97" s="59"/>
      <c r="C97" s="105"/>
      <c r="D97" s="105"/>
      <c r="E97" s="309" t="s">
        <v>86</v>
      </c>
      <c r="F97" s="309"/>
      <c r="G97" s="309"/>
      <c r="H97" s="309"/>
      <c r="I97" s="309"/>
      <c r="J97" s="105"/>
      <c r="K97" s="309" t="s">
        <v>87</v>
      </c>
      <c r="L97" s="309"/>
      <c r="M97" s="309"/>
      <c r="N97" s="309"/>
      <c r="O97" s="309"/>
      <c r="P97" s="309"/>
      <c r="Q97" s="309"/>
      <c r="R97" s="309"/>
      <c r="S97" s="309"/>
      <c r="T97" s="309"/>
      <c r="U97" s="309"/>
      <c r="V97" s="309"/>
      <c r="W97" s="309"/>
      <c r="X97" s="309"/>
      <c r="Y97" s="309"/>
      <c r="Z97" s="309"/>
      <c r="AA97" s="309"/>
      <c r="AB97" s="309"/>
      <c r="AC97" s="309"/>
      <c r="AD97" s="309"/>
      <c r="AE97" s="309"/>
      <c r="AF97" s="309"/>
      <c r="AG97" s="307">
        <f>'D.1.1.2 - Aktivní zóna - ...'!J32</f>
        <v>0</v>
      </c>
      <c r="AH97" s="308"/>
      <c r="AI97" s="308"/>
      <c r="AJ97" s="308"/>
      <c r="AK97" s="308"/>
      <c r="AL97" s="308"/>
      <c r="AM97" s="308"/>
      <c r="AN97" s="307">
        <f>SUM(AG97,AT97)</f>
        <v>0</v>
      </c>
      <c r="AO97" s="308"/>
      <c r="AP97" s="308"/>
      <c r="AQ97" s="106" t="s">
        <v>84</v>
      </c>
      <c r="AR97" s="61"/>
      <c r="AS97" s="107">
        <v>0</v>
      </c>
      <c r="AT97" s="108">
        <f>ROUND(SUM(AV97:AW97),2)</f>
        <v>0</v>
      </c>
      <c r="AU97" s="109">
        <f>'D.1.1.2 - Aktivní zóna - ...'!P126</f>
        <v>0</v>
      </c>
      <c r="AV97" s="108">
        <f>'D.1.1.2 - Aktivní zóna - ...'!J35</f>
        <v>0</v>
      </c>
      <c r="AW97" s="108">
        <f>'D.1.1.2 - Aktivní zóna - ...'!J36</f>
        <v>0</v>
      </c>
      <c r="AX97" s="108">
        <f>'D.1.1.2 - Aktivní zóna - ...'!J37</f>
        <v>0</v>
      </c>
      <c r="AY97" s="108">
        <f>'D.1.1.2 - Aktivní zóna - ...'!J38</f>
        <v>0</v>
      </c>
      <c r="AZ97" s="108">
        <f>'D.1.1.2 - Aktivní zóna - ...'!F35</f>
        <v>0</v>
      </c>
      <c r="BA97" s="108">
        <f>'D.1.1.2 - Aktivní zóna - ...'!F36</f>
        <v>0</v>
      </c>
      <c r="BB97" s="108">
        <f>'D.1.1.2 - Aktivní zóna - ...'!F37</f>
        <v>0</v>
      </c>
      <c r="BC97" s="108">
        <f>'D.1.1.2 - Aktivní zóna - ...'!F38</f>
        <v>0</v>
      </c>
      <c r="BD97" s="110">
        <f>'D.1.1.2 - Aktivní zóna - ...'!F39</f>
        <v>0</v>
      </c>
      <c r="BT97" s="111" t="s">
        <v>82</v>
      </c>
      <c r="BV97" s="111" t="s">
        <v>75</v>
      </c>
      <c r="BW97" s="111" t="s">
        <v>88</v>
      </c>
      <c r="BX97" s="111" t="s">
        <v>81</v>
      </c>
      <c r="CL97" s="111" t="s">
        <v>1</v>
      </c>
    </row>
    <row r="98" spans="1:91" s="7" customFormat="1" ht="16.5" customHeight="1">
      <c r="A98" s="104" t="s">
        <v>83</v>
      </c>
      <c r="B98" s="94"/>
      <c r="C98" s="95"/>
      <c r="D98" s="306" t="s">
        <v>89</v>
      </c>
      <c r="E98" s="306"/>
      <c r="F98" s="306"/>
      <c r="G98" s="306"/>
      <c r="H98" s="306"/>
      <c r="I98" s="96"/>
      <c r="J98" s="306" t="s">
        <v>90</v>
      </c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5">
        <f>'VON - Vedlejší a ostatní ...'!J30</f>
        <v>0</v>
      </c>
      <c r="AH98" s="304"/>
      <c r="AI98" s="304"/>
      <c r="AJ98" s="304"/>
      <c r="AK98" s="304"/>
      <c r="AL98" s="304"/>
      <c r="AM98" s="304"/>
      <c r="AN98" s="305">
        <f>SUM(AG98,AT98)</f>
        <v>0</v>
      </c>
      <c r="AO98" s="304"/>
      <c r="AP98" s="304"/>
      <c r="AQ98" s="97" t="s">
        <v>89</v>
      </c>
      <c r="AR98" s="98"/>
      <c r="AS98" s="112">
        <v>0</v>
      </c>
      <c r="AT98" s="113">
        <f>ROUND(SUM(AV98:AW98),2)</f>
        <v>0</v>
      </c>
      <c r="AU98" s="114">
        <f>'VON - Vedlejší a ostatní ...'!P122</f>
        <v>0</v>
      </c>
      <c r="AV98" s="113">
        <f>'VON - Vedlejší a ostatní ...'!J33</f>
        <v>0</v>
      </c>
      <c r="AW98" s="113">
        <f>'VON - Vedlejší a ostatní ...'!J34</f>
        <v>0</v>
      </c>
      <c r="AX98" s="113">
        <f>'VON - Vedlejší a ostatní ...'!J35</f>
        <v>0</v>
      </c>
      <c r="AY98" s="113">
        <f>'VON - Vedlejší a ostatní ...'!J36</f>
        <v>0</v>
      </c>
      <c r="AZ98" s="113">
        <f>'VON - Vedlejší a ostatní ...'!F33</f>
        <v>0</v>
      </c>
      <c r="BA98" s="113">
        <f>'VON - Vedlejší a ostatní ...'!F34</f>
        <v>0</v>
      </c>
      <c r="BB98" s="113">
        <f>'VON - Vedlejší a ostatní ...'!F35</f>
        <v>0</v>
      </c>
      <c r="BC98" s="113">
        <f>'VON - Vedlejší a ostatní ...'!F36</f>
        <v>0</v>
      </c>
      <c r="BD98" s="115">
        <f>'VON - Vedlejší a ostatní ...'!F37</f>
        <v>0</v>
      </c>
      <c r="BT98" s="103" t="s">
        <v>80</v>
      </c>
      <c r="BV98" s="103" t="s">
        <v>75</v>
      </c>
      <c r="BW98" s="103" t="s">
        <v>91</v>
      </c>
      <c r="BX98" s="103" t="s">
        <v>5</v>
      </c>
      <c r="CL98" s="103" t="s">
        <v>1</v>
      </c>
      <c r="CM98" s="103" t="s">
        <v>82</v>
      </c>
    </row>
    <row r="99" spans="1:91" s="2" customFormat="1" ht="30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40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  <row r="100" spans="1:91" s="2" customFormat="1" ht="6.95" customHeight="1">
      <c r="A100" s="35"/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40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</sheetData>
  <sheetProtection algorithmName="SHA-512" hashValue="XMFimlAAKl5Y6XFB4vTfB4uFo+InOrvAl7QRHdKKmtxx4sl+LOO90M1hIINJV5XIxeUlj3lkif10I8QOjOlUgQ==" saltValue="HQunbgM8ZTsYdxPpjuRWV4OkotxDcKI9EUNHBRURvL4Ygym/YpSh5nuwfHEsEMAnfB6sEjVo8NHAptJ4ydwpAQ==" spinCount="100000" sheet="1" objects="1" scenarios="1" formatColumns="0" formatRows="0"/>
  <mergeCells count="54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G98:AM98"/>
    <mergeCell ref="AN98:AP98"/>
    <mergeCell ref="D98:H98"/>
    <mergeCell ref="J98:AF98"/>
    <mergeCell ref="AG94:AM94"/>
    <mergeCell ref="AN94:AP94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L85:AO85"/>
    <mergeCell ref="AM87:AN87"/>
    <mergeCell ref="AS89:AT91"/>
    <mergeCell ref="AM89:AP89"/>
    <mergeCell ref="AM90:AP90"/>
  </mergeCells>
  <hyperlinks>
    <hyperlink ref="A96" location="'D.1.1 - Architekticko sta...'!C2" display="/"/>
    <hyperlink ref="A97" location="'D.1.1.2 - Aktivní zóna - ...'!C2" display="/"/>
    <hyperlink ref="A98" location="'VON - Vedlejší a ostatní 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52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1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6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AT2" s="18" t="s">
        <v>81</v>
      </c>
    </row>
    <row r="3" spans="1:46" s="1" customFormat="1" ht="6.95" customHeight="1">
      <c r="B3" s="117"/>
      <c r="C3" s="118"/>
      <c r="D3" s="118"/>
      <c r="E3" s="118"/>
      <c r="F3" s="118"/>
      <c r="G3" s="118"/>
      <c r="H3" s="118"/>
      <c r="I3" s="119"/>
      <c r="J3" s="118"/>
      <c r="K3" s="118"/>
      <c r="L3" s="21"/>
      <c r="AT3" s="18" t="s">
        <v>82</v>
      </c>
    </row>
    <row r="4" spans="1:46" s="1" customFormat="1" ht="24.95" customHeight="1">
      <c r="B4" s="21"/>
      <c r="D4" s="120" t="s">
        <v>92</v>
      </c>
      <c r="I4" s="116"/>
      <c r="L4" s="21"/>
      <c r="M4" s="121" t="s">
        <v>10</v>
      </c>
      <c r="AT4" s="18" t="s">
        <v>4</v>
      </c>
    </row>
    <row r="5" spans="1:46" s="1" customFormat="1" ht="6.95" customHeight="1">
      <c r="B5" s="21"/>
      <c r="I5" s="116"/>
      <c r="L5" s="21"/>
    </row>
    <row r="6" spans="1:46" s="1" customFormat="1" ht="12" customHeight="1">
      <c r="B6" s="21"/>
      <c r="D6" s="122" t="s">
        <v>16</v>
      </c>
      <c r="I6" s="116"/>
      <c r="L6" s="21"/>
    </row>
    <row r="7" spans="1:46" s="1" customFormat="1" ht="23.25" customHeight="1">
      <c r="B7" s="21"/>
      <c r="E7" s="332" t="str">
        <f>'Rekapitulace stavby'!K6</f>
        <v>Oprava komunikace na p.č.1082/11 a 1082/51 v k.ú. Krásná pod Lysou Horu</v>
      </c>
      <c r="F7" s="333"/>
      <c r="G7" s="333"/>
      <c r="H7" s="333"/>
      <c r="I7" s="116"/>
      <c r="L7" s="21"/>
    </row>
    <row r="8" spans="1:46" s="2" customFormat="1" ht="12" customHeight="1">
      <c r="A8" s="35"/>
      <c r="B8" s="40"/>
      <c r="C8" s="35"/>
      <c r="D8" s="122" t="s">
        <v>93</v>
      </c>
      <c r="E8" s="35"/>
      <c r="F8" s="35"/>
      <c r="G8" s="35"/>
      <c r="H8" s="35"/>
      <c r="I8" s="123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34" t="s">
        <v>94</v>
      </c>
      <c r="F9" s="335"/>
      <c r="G9" s="335"/>
      <c r="H9" s="335"/>
      <c r="I9" s="123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123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22" t="s">
        <v>18</v>
      </c>
      <c r="E11" s="35"/>
      <c r="F11" s="111" t="s">
        <v>1</v>
      </c>
      <c r="G11" s="35"/>
      <c r="H11" s="35"/>
      <c r="I11" s="124" t="s">
        <v>19</v>
      </c>
      <c r="J11" s="111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2" t="s">
        <v>20</v>
      </c>
      <c r="E12" s="35"/>
      <c r="F12" s="111" t="s">
        <v>21</v>
      </c>
      <c r="G12" s="35"/>
      <c r="H12" s="35"/>
      <c r="I12" s="124" t="s">
        <v>22</v>
      </c>
      <c r="J12" s="125" t="str">
        <f>'Rekapitulace stavby'!AN8</f>
        <v>10. 3. 2020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23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2" t="s">
        <v>24</v>
      </c>
      <c r="E14" s="35"/>
      <c r="F14" s="35"/>
      <c r="G14" s="35"/>
      <c r="H14" s="35"/>
      <c r="I14" s="124" t="s">
        <v>25</v>
      </c>
      <c r="J14" s="111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1" t="s">
        <v>21</v>
      </c>
      <c r="F15" s="35"/>
      <c r="G15" s="35"/>
      <c r="H15" s="35"/>
      <c r="I15" s="124" t="s">
        <v>26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23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22" t="s">
        <v>27</v>
      </c>
      <c r="E17" s="35"/>
      <c r="F17" s="35"/>
      <c r="G17" s="35"/>
      <c r="H17" s="35"/>
      <c r="I17" s="124" t="s">
        <v>25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6" t="str">
        <f>'Rekapitulace stavby'!E14</f>
        <v>Vyplň údaj</v>
      </c>
      <c r="F18" s="337"/>
      <c r="G18" s="337"/>
      <c r="H18" s="337"/>
      <c r="I18" s="124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23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22" t="s">
        <v>29</v>
      </c>
      <c r="E20" s="35"/>
      <c r="F20" s="35"/>
      <c r="G20" s="35"/>
      <c r="H20" s="35"/>
      <c r="I20" s="124" t="s">
        <v>25</v>
      </c>
      <c r="J20" s="111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1" t="s">
        <v>21</v>
      </c>
      <c r="F21" s="35"/>
      <c r="G21" s="35"/>
      <c r="H21" s="35"/>
      <c r="I21" s="124" t="s">
        <v>26</v>
      </c>
      <c r="J21" s="111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23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22" t="s">
        <v>31</v>
      </c>
      <c r="E23" s="35"/>
      <c r="F23" s="35"/>
      <c r="G23" s="35"/>
      <c r="H23" s="35"/>
      <c r="I23" s="124" t="s">
        <v>25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1" t="s">
        <v>21</v>
      </c>
      <c r="F24" s="35"/>
      <c r="G24" s="35"/>
      <c r="H24" s="35"/>
      <c r="I24" s="124" t="s">
        <v>26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23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22" t="s">
        <v>32</v>
      </c>
      <c r="E26" s="35"/>
      <c r="F26" s="35"/>
      <c r="G26" s="35"/>
      <c r="H26" s="35"/>
      <c r="I26" s="123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6"/>
      <c r="B27" s="127"/>
      <c r="C27" s="126"/>
      <c r="D27" s="126"/>
      <c r="E27" s="338" t="s">
        <v>1</v>
      </c>
      <c r="F27" s="338"/>
      <c r="G27" s="338"/>
      <c r="H27" s="338"/>
      <c r="I27" s="128"/>
      <c r="J27" s="126"/>
      <c r="K27" s="126"/>
      <c r="L27" s="129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23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30"/>
      <c r="E29" s="130"/>
      <c r="F29" s="130"/>
      <c r="G29" s="130"/>
      <c r="H29" s="130"/>
      <c r="I29" s="131"/>
      <c r="J29" s="130"/>
      <c r="K29" s="13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32" t="s">
        <v>33</v>
      </c>
      <c r="E30" s="35"/>
      <c r="F30" s="35"/>
      <c r="G30" s="35"/>
      <c r="H30" s="35"/>
      <c r="I30" s="123"/>
      <c r="J30" s="133">
        <f>ROUND(J149,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30"/>
      <c r="E31" s="130"/>
      <c r="F31" s="130"/>
      <c r="G31" s="130"/>
      <c r="H31" s="130"/>
      <c r="I31" s="131"/>
      <c r="J31" s="130"/>
      <c r="K31" s="13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34" t="s">
        <v>35</v>
      </c>
      <c r="G32" s="35"/>
      <c r="H32" s="35"/>
      <c r="I32" s="135" t="s">
        <v>34</v>
      </c>
      <c r="J32" s="134" t="s">
        <v>36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6" t="s">
        <v>37</v>
      </c>
      <c r="E33" s="122" t="s">
        <v>38</v>
      </c>
      <c r="F33" s="137">
        <f>ROUND((SUM(BE149:BE520)),  2)</f>
        <v>0</v>
      </c>
      <c r="G33" s="35"/>
      <c r="H33" s="35"/>
      <c r="I33" s="138">
        <v>0.21</v>
      </c>
      <c r="J33" s="137">
        <f>ROUND(((SUM(BE149:BE520))*I33),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2" t="s">
        <v>39</v>
      </c>
      <c r="F34" s="137">
        <f>ROUND((SUM(BF149:BF520)),  2)</f>
        <v>0</v>
      </c>
      <c r="G34" s="35"/>
      <c r="H34" s="35"/>
      <c r="I34" s="138">
        <v>0.15</v>
      </c>
      <c r="J34" s="137">
        <f>ROUND(((SUM(BF149:BF520))*I34),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22" t="s">
        <v>40</v>
      </c>
      <c r="F35" s="137">
        <f>ROUND((SUM(BG149:BG520)),  2)</f>
        <v>0</v>
      </c>
      <c r="G35" s="35"/>
      <c r="H35" s="35"/>
      <c r="I35" s="138">
        <v>0.21</v>
      </c>
      <c r="J35" s="137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22" t="s">
        <v>41</v>
      </c>
      <c r="F36" s="137">
        <f>ROUND((SUM(BH149:BH520)),  2)</f>
        <v>0</v>
      </c>
      <c r="G36" s="35"/>
      <c r="H36" s="35"/>
      <c r="I36" s="138">
        <v>0.15</v>
      </c>
      <c r="J36" s="137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2" t="s">
        <v>42</v>
      </c>
      <c r="F37" s="137">
        <f>ROUND((SUM(BI149:BI520)),  2)</f>
        <v>0</v>
      </c>
      <c r="G37" s="35"/>
      <c r="H37" s="35"/>
      <c r="I37" s="138">
        <v>0</v>
      </c>
      <c r="J37" s="137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23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9"/>
      <c r="D39" s="140" t="s">
        <v>43</v>
      </c>
      <c r="E39" s="141"/>
      <c r="F39" s="141"/>
      <c r="G39" s="142" t="s">
        <v>44</v>
      </c>
      <c r="H39" s="143" t="s">
        <v>45</v>
      </c>
      <c r="I39" s="144"/>
      <c r="J39" s="145">
        <f>SUM(J30:J37)</f>
        <v>0</v>
      </c>
      <c r="K39" s="146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23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16"/>
      <c r="L41" s="21"/>
    </row>
    <row r="42" spans="1:31" s="1" customFormat="1" ht="14.45" customHeight="1">
      <c r="B42" s="21"/>
      <c r="I42" s="116"/>
      <c r="L42" s="21"/>
    </row>
    <row r="43" spans="1:31" s="1" customFormat="1" ht="14.45" customHeight="1">
      <c r="B43" s="21"/>
      <c r="I43" s="116"/>
      <c r="L43" s="21"/>
    </row>
    <row r="44" spans="1:31" s="1" customFormat="1" ht="14.45" customHeight="1">
      <c r="B44" s="21"/>
      <c r="I44" s="116"/>
      <c r="L44" s="21"/>
    </row>
    <row r="45" spans="1:31" s="1" customFormat="1" ht="14.45" customHeight="1">
      <c r="B45" s="21"/>
      <c r="I45" s="116"/>
      <c r="L45" s="21"/>
    </row>
    <row r="46" spans="1:31" s="1" customFormat="1" ht="14.45" customHeight="1">
      <c r="B46" s="21"/>
      <c r="I46" s="116"/>
      <c r="L46" s="21"/>
    </row>
    <row r="47" spans="1:31" s="1" customFormat="1" ht="14.45" customHeight="1">
      <c r="B47" s="21"/>
      <c r="I47" s="116"/>
      <c r="L47" s="21"/>
    </row>
    <row r="48" spans="1:31" s="1" customFormat="1" ht="14.45" customHeight="1">
      <c r="B48" s="21"/>
      <c r="I48" s="116"/>
      <c r="L48" s="21"/>
    </row>
    <row r="49" spans="1:31" s="1" customFormat="1" ht="14.45" customHeight="1">
      <c r="B49" s="21"/>
      <c r="I49" s="116"/>
      <c r="L49" s="21"/>
    </row>
    <row r="50" spans="1:31" s="2" customFormat="1" ht="14.45" customHeight="1">
      <c r="B50" s="52"/>
      <c r="D50" s="147" t="s">
        <v>46</v>
      </c>
      <c r="E50" s="148"/>
      <c r="F50" s="148"/>
      <c r="G50" s="147" t="s">
        <v>47</v>
      </c>
      <c r="H50" s="148"/>
      <c r="I50" s="149"/>
      <c r="J50" s="148"/>
      <c r="K50" s="148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50" t="s">
        <v>48</v>
      </c>
      <c r="E61" s="151"/>
      <c r="F61" s="152" t="s">
        <v>49</v>
      </c>
      <c r="G61" s="150" t="s">
        <v>48</v>
      </c>
      <c r="H61" s="151"/>
      <c r="I61" s="153"/>
      <c r="J61" s="154" t="s">
        <v>49</v>
      </c>
      <c r="K61" s="151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47" t="s">
        <v>50</v>
      </c>
      <c r="E65" s="155"/>
      <c r="F65" s="155"/>
      <c r="G65" s="147" t="s">
        <v>51</v>
      </c>
      <c r="H65" s="155"/>
      <c r="I65" s="156"/>
      <c r="J65" s="155"/>
      <c r="K65" s="15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50" t="s">
        <v>48</v>
      </c>
      <c r="E76" s="151"/>
      <c r="F76" s="152" t="s">
        <v>49</v>
      </c>
      <c r="G76" s="150" t="s">
        <v>48</v>
      </c>
      <c r="H76" s="151"/>
      <c r="I76" s="153"/>
      <c r="J76" s="154" t="s">
        <v>49</v>
      </c>
      <c r="K76" s="151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7"/>
      <c r="C77" s="158"/>
      <c r="D77" s="158"/>
      <c r="E77" s="158"/>
      <c r="F77" s="158"/>
      <c r="G77" s="158"/>
      <c r="H77" s="158"/>
      <c r="I77" s="159"/>
      <c r="J77" s="158"/>
      <c r="K77" s="1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60"/>
      <c r="C81" s="161"/>
      <c r="D81" s="161"/>
      <c r="E81" s="161"/>
      <c r="F81" s="161"/>
      <c r="G81" s="161"/>
      <c r="H81" s="161"/>
      <c r="I81" s="162"/>
      <c r="J81" s="161"/>
      <c r="K81" s="161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95</v>
      </c>
      <c r="D82" s="37"/>
      <c r="E82" s="37"/>
      <c r="F82" s="37"/>
      <c r="G82" s="37"/>
      <c r="H82" s="37"/>
      <c r="I82" s="123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23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23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23.25" customHeight="1">
      <c r="A85" s="35"/>
      <c r="B85" s="36"/>
      <c r="C85" s="37"/>
      <c r="D85" s="37"/>
      <c r="E85" s="339" t="str">
        <f>E7</f>
        <v>Oprava komunikace na p.č.1082/11 a 1082/51 v k.ú. Krásná pod Lysou Horu</v>
      </c>
      <c r="F85" s="340"/>
      <c r="G85" s="340"/>
      <c r="H85" s="340"/>
      <c r="I85" s="123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93</v>
      </c>
      <c r="D86" s="37"/>
      <c r="E86" s="37"/>
      <c r="F86" s="37"/>
      <c r="G86" s="37"/>
      <c r="H86" s="37"/>
      <c r="I86" s="123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87" t="str">
        <f>E9</f>
        <v>D.1.1 - Architekticko stavební řešení</v>
      </c>
      <c r="F87" s="341"/>
      <c r="G87" s="341"/>
      <c r="H87" s="341"/>
      <c r="I87" s="123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23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 xml:space="preserve"> </v>
      </c>
      <c r="G89" s="37"/>
      <c r="H89" s="37"/>
      <c r="I89" s="124" t="s">
        <v>22</v>
      </c>
      <c r="J89" s="67" t="str">
        <f>IF(J12="","",J12)</f>
        <v>10. 3. 2020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23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24</v>
      </c>
      <c r="D91" s="37"/>
      <c r="E91" s="37"/>
      <c r="F91" s="28" t="str">
        <f>E15</f>
        <v xml:space="preserve"> </v>
      </c>
      <c r="G91" s="37"/>
      <c r="H91" s="37"/>
      <c r="I91" s="124" t="s">
        <v>29</v>
      </c>
      <c r="J91" s="33" t="str">
        <f>E21</f>
        <v xml:space="preserve"> 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24" t="s">
        <v>31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23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63" t="s">
        <v>96</v>
      </c>
      <c r="D94" s="164"/>
      <c r="E94" s="164"/>
      <c r="F94" s="164"/>
      <c r="G94" s="164"/>
      <c r="H94" s="164"/>
      <c r="I94" s="165"/>
      <c r="J94" s="166" t="s">
        <v>97</v>
      </c>
      <c r="K94" s="164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23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7" t="s">
        <v>98</v>
      </c>
      <c r="D96" s="37"/>
      <c r="E96" s="37"/>
      <c r="F96" s="37"/>
      <c r="G96" s="37"/>
      <c r="H96" s="37"/>
      <c r="I96" s="123"/>
      <c r="J96" s="85">
        <f>J149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99</v>
      </c>
    </row>
    <row r="97" spans="2:12" s="9" customFormat="1" ht="24.95" customHeight="1">
      <c r="B97" s="168"/>
      <c r="C97" s="169"/>
      <c r="D97" s="170" t="s">
        <v>100</v>
      </c>
      <c r="E97" s="171"/>
      <c r="F97" s="171"/>
      <c r="G97" s="171"/>
      <c r="H97" s="171"/>
      <c r="I97" s="172"/>
      <c r="J97" s="173">
        <f>J150</f>
        <v>0</v>
      </c>
      <c r="K97" s="169"/>
      <c r="L97" s="174"/>
    </row>
    <row r="98" spans="2:12" s="10" customFormat="1" ht="19.899999999999999" customHeight="1">
      <c r="B98" s="175"/>
      <c r="C98" s="105"/>
      <c r="D98" s="176" t="s">
        <v>101</v>
      </c>
      <c r="E98" s="177"/>
      <c r="F98" s="177"/>
      <c r="G98" s="177"/>
      <c r="H98" s="177"/>
      <c r="I98" s="178"/>
      <c r="J98" s="179">
        <f>J151</f>
        <v>0</v>
      </c>
      <c r="K98" s="105"/>
      <c r="L98" s="180"/>
    </row>
    <row r="99" spans="2:12" s="10" customFormat="1" ht="14.85" customHeight="1">
      <c r="B99" s="175"/>
      <c r="C99" s="105"/>
      <c r="D99" s="176" t="s">
        <v>102</v>
      </c>
      <c r="E99" s="177"/>
      <c r="F99" s="177"/>
      <c r="G99" s="177"/>
      <c r="H99" s="177"/>
      <c r="I99" s="178"/>
      <c r="J99" s="179">
        <f>J158</f>
        <v>0</v>
      </c>
      <c r="K99" s="105"/>
      <c r="L99" s="180"/>
    </row>
    <row r="100" spans="2:12" s="10" customFormat="1" ht="14.85" customHeight="1">
      <c r="B100" s="175"/>
      <c r="C100" s="105"/>
      <c r="D100" s="176" t="s">
        <v>103</v>
      </c>
      <c r="E100" s="177"/>
      <c r="F100" s="177"/>
      <c r="G100" s="177"/>
      <c r="H100" s="177"/>
      <c r="I100" s="178"/>
      <c r="J100" s="179">
        <f>J167</f>
        <v>0</v>
      </c>
      <c r="K100" s="105"/>
      <c r="L100" s="180"/>
    </row>
    <row r="101" spans="2:12" s="10" customFormat="1" ht="14.85" customHeight="1">
      <c r="B101" s="175"/>
      <c r="C101" s="105"/>
      <c r="D101" s="176" t="s">
        <v>104</v>
      </c>
      <c r="E101" s="177"/>
      <c r="F101" s="177"/>
      <c r="G101" s="177"/>
      <c r="H101" s="177"/>
      <c r="I101" s="178"/>
      <c r="J101" s="179">
        <f>J175</f>
        <v>0</v>
      </c>
      <c r="K101" s="105"/>
      <c r="L101" s="180"/>
    </row>
    <row r="102" spans="2:12" s="10" customFormat="1" ht="14.85" customHeight="1">
      <c r="B102" s="175"/>
      <c r="C102" s="105"/>
      <c r="D102" s="176" t="s">
        <v>105</v>
      </c>
      <c r="E102" s="177"/>
      <c r="F102" s="177"/>
      <c r="G102" s="177"/>
      <c r="H102" s="177"/>
      <c r="I102" s="178"/>
      <c r="J102" s="179">
        <f>J202</f>
        <v>0</v>
      </c>
      <c r="K102" s="105"/>
      <c r="L102" s="180"/>
    </row>
    <row r="103" spans="2:12" s="10" customFormat="1" ht="14.85" customHeight="1">
      <c r="B103" s="175"/>
      <c r="C103" s="105"/>
      <c r="D103" s="176" t="s">
        <v>106</v>
      </c>
      <c r="E103" s="177"/>
      <c r="F103" s="177"/>
      <c r="G103" s="177"/>
      <c r="H103" s="177"/>
      <c r="I103" s="178"/>
      <c r="J103" s="179">
        <f>J218</f>
        <v>0</v>
      </c>
      <c r="K103" s="105"/>
      <c r="L103" s="180"/>
    </row>
    <row r="104" spans="2:12" s="10" customFormat="1" ht="14.85" customHeight="1">
      <c r="B104" s="175"/>
      <c r="C104" s="105"/>
      <c r="D104" s="176" t="s">
        <v>107</v>
      </c>
      <c r="E104" s="177"/>
      <c r="F104" s="177"/>
      <c r="G104" s="177"/>
      <c r="H104" s="177"/>
      <c r="I104" s="178"/>
      <c r="J104" s="179">
        <f>J227</f>
        <v>0</v>
      </c>
      <c r="K104" s="105"/>
      <c r="L104" s="180"/>
    </row>
    <row r="105" spans="2:12" s="10" customFormat="1" ht="14.85" customHeight="1">
      <c r="B105" s="175"/>
      <c r="C105" s="105"/>
      <c r="D105" s="176" t="s">
        <v>108</v>
      </c>
      <c r="E105" s="177"/>
      <c r="F105" s="177"/>
      <c r="G105" s="177"/>
      <c r="H105" s="177"/>
      <c r="I105" s="178"/>
      <c r="J105" s="179">
        <f>J260</f>
        <v>0</v>
      </c>
      <c r="K105" s="105"/>
      <c r="L105" s="180"/>
    </row>
    <row r="106" spans="2:12" s="10" customFormat="1" ht="19.899999999999999" customHeight="1">
      <c r="B106" s="175"/>
      <c r="C106" s="105"/>
      <c r="D106" s="176" t="s">
        <v>109</v>
      </c>
      <c r="E106" s="177"/>
      <c r="F106" s="177"/>
      <c r="G106" s="177"/>
      <c r="H106" s="177"/>
      <c r="I106" s="178"/>
      <c r="J106" s="179">
        <f>J281</f>
        <v>0</v>
      </c>
      <c r="K106" s="105"/>
      <c r="L106" s="180"/>
    </row>
    <row r="107" spans="2:12" s="10" customFormat="1" ht="14.85" customHeight="1">
      <c r="B107" s="175"/>
      <c r="C107" s="105"/>
      <c r="D107" s="176" t="s">
        <v>110</v>
      </c>
      <c r="E107" s="177"/>
      <c r="F107" s="177"/>
      <c r="G107" s="177"/>
      <c r="H107" s="177"/>
      <c r="I107" s="178"/>
      <c r="J107" s="179">
        <f>J283</f>
        <v>0</v>
      </c>
      <c r="K107" s="105"/>
      <c r="L107" s="180"/>
    </row>
    <row r="108" spans="2:12" s="10" customFormat="1" ht="14.85" customHeight="1">
      <c r="B108" s="175"/>
      <c r="C108" s="105"/>
      <c r="D108" s="176" t="s">
        <v>111</v>
      </c>
      <c r="E108" s="177"/>
      <c r="F108" s="177"/>
      <c r="G108" s="177"/>
      <c r="H108" s="177"/>
      <c r="I108" s="178"/>
      <c r="J108" s="179">
        <f>J298</f>
        <v>0</v>
      </c>
      <c r="K108" s="105"/>
      <c r="L108" s="180"/>
    </row>
    <row r="109" spans="2:12" s="10" customFormat="1" ht="14.85" customHeight="1">
      <c r="B109" s="175"/>
      <c r="C109" s="105"/>
      <c r="D109" s="176" t="s">
        <v>112</v>
      </c>
      <c r="E109" s="177"/>
      <c r="F109" s="177"/>
      <c r="G109" s="177"/>
      <c r="H109" s="177"/>
      <c r="I109" s="178"/>
      <c r="J109" s="179">
        <f>J317</f>
        <v>0</v>
      </c>
      <c r="K109" s="105"/>
      <c r="L109" s="180"/>
    </row>
    <row r="110" spans="2:12" s="10" customFormat="1" ht="19.899999999999999" customHeight="1">
      <c r="B110" s="175"/>
      <c r="C110" s="105"/>
      <c r="D110" s="176" t="s">
        <v>113</v>
      </c>
      <c r="E110" s="177"/>
      <c r="F110" s="177"/>
      <c r="G110" s="177"/>
      <c r="H110" s="177"/>
      <c r="I110" s="178"/>
      <c r="J110" s="179">
        <f>J330</f>
        <v>0</v>
      </c>
      <c r="K110" s="105"/>
      <c r="L110" s="180"/>
    </row>
    <row r="111" spans="2:12" s="10" customFormat="1" ht="14.85" customHeight="1">
      <c r="B111" s="175"/>
      <c r="C111" s="105"/>
      <c r="D111" s="176" t="s">
        <v>114</v>
      </c>
      <c r="E111" s="177"/>
      <c r="F111" s="177"/>
      <c r="G111" s="177"/>
      <c r="H111" s="177"/>
      <c r="I111" s="178"/>
      <c r="J111" s="179">
        <f>J331</f>
        <v>0</v>
      </c>
      <c r="K111" s="105"/>
      <c r="L111" s="180"/>
    </row>
    <row r="112" spans="2:12" s="10" customFormat="1" ht="19.899999999999999" customHeight="1">
      <c r="B112" s="175"/>
      <c r="C112" s="105"/>
      <c r="D112" s="176" t="s">
        <v>115</v>
      </c>
      <c r="E112" s="177"/>
      <c r="F112" s="177"/>
      <c r="G112" s="177"/>
      <c r="H112" s="177"/>
      <c r="I112" s="178"/>
      <c r="J112" s="179">
        <f>J365</f>
        <v>0</v>
      </c>
      <c r="K112" s="105"/>
      <c r="L112" s="180"/>
    </row>
    <row r="113" spans="2:12" s="10" customFormat="1" ht="14.85" customHeight="1">
      <c r="B113" s="175"/>
      <c r="C113" s="105"/>
      <c r="D113" s="176" t="s">
        <v>116</v>
      </c>
      <c r="E113" s="177"/>
      <c r="F113" s="177"/>
      <c r="G113" s="177"/>
      <c r="H113" s="177"/>
      <c r="I113" s="178"/>
      <c r="J113" s="179">
        <f>J379</f>
        <v>0</v>
      </c>
      <c r="K113" s="105"/>
      <c r="L113" s="180"/>
    </row>
    <row r="114" spans="2:12" s="10" customFormat="1" ht="19.899999999999999" customHeight="1">
      <c r="B114" s="175"/>
      <c r="C114" s="105"/>
      <c r="D114" s="176" t="s">
        <v>117</v>
      </c>
      <c r="E114" s="177"/>
      <c r="F114" s="177"/>
      <c r="G114" s="177"/>
      <c r="H114" s="177"/>
      <c r="I114" s="178"/>
      <c r="J114" s="179">
        <f>J383</f>
        <v>0</v>
      </c>
      <c r="K114" s="105"/>
      <c r="L114" s="180"/>
    </row>
    <row r="115" spans="2:12" s="10" customFormat="1" ht="14.85" customHeight="1">
      <c r="B115" s="175"/>
      <c r="C115" s="105"/>
      <c r="D115" s="176" t="s">
        <v>118</v>
      </c>
      <c r="E115" s="177"/>
      <c r="F115" s="177"/>
      <c r="G115" s="177"/>
      <c r="H115" s="177"/>
      <c r="I115" s="178"/>
      <c r="J115" s="179">
        <f>J384</f>
        <v>0</v>
      </c>
      <c r="K115" s="105"/>
      <c r="L115" s="180"/>
    </row>
    <row r="116" spans="2:12" s="10" customFormat="1" ht="14.85" customHeight="1">
      <c r="B116" s="175"/>
      <c r="C116" s="105"/>
      <c r="D116" s="176" t="s">
        <v>119</v>
      </c>
      <c r="E116" s="177"/>
      <c r="F116" s="177"/>
      <c r="G116" s="177"/>
      <c r="H116" s="177"/>
      <c r="I116" s="178"/>
      <c r="J116" s="179">
        <f>J388</f>
        <v>0</v>
      </c>
      <c r="K116" s="105"/>
      <c r="L116" s="180"/>
    </row>
    <row r="117" spans="2:12" s="10" customFormat="1" ht="19.899999999999999" customHeight="1">
      <c r="B117" s="175"/>
      <c r="C117" s="105"/>
      <c r="D117" s="176" t="s">
        <v>120</v>
      </c>
      <c r="E117" s="177"/>
      <c r="F117" s="177"/>
      <c r="G117" s="177"/>
      <c r="H117" s="177"/>
      <c r="I117" s="178"/>
      <c r="J117" s="179">
        <f>J413</f>
        <v>0</v>
      </c>
      <c r="K117" s="105"/>
      <c r="L117" s="180"/>
    </row>
    <row r="118" spans="2:12" s="10" customFormat="1" ht="14.85" customHeight="1">
      <c r="B118" s="175"/>
      <c r="C118" s="105"/>
      <c r="D118" s="176" t="s">
        <v>121</v>
      </c>
      <c r="E118" s="177"/>
      <c r="F118" s="177"/>
      <c r="G118" s="177"/>
      <c r="H118" s="177"/>
      <c r="I118" s="178"/>
      <c r="J118" s="179">
        <f>J414</f>
        <v>0</v>
      </c>
      <c r="K118" s="105"/>
      <c r="L118" s="180"/>
    </row>
    <row r="119" spans="2:12" s="10" customFormat="1" ht="14.85" customHeight="1">
      <c r="B119" s="175"/>
      <c r="C119" s="105"/>
      <c r="D119" s="176" t="s">
        <v>122</v>
      </c>
      <c r="E119" s="177"/>
      <c r="F119" s="177"/>
      <c r="G119" s="177"/>
      <c r="H119" s="177"/>
      <c r="I119" s="178"/>
      <c r="J119" s="179">
        <f>J425</f>
        <v>0</v>
      </c>
      <c r="K119" s="105"/>
      <c r="L119" s="180"/>
    </row>
    <row r="120" spans="2:12" s="10" customFormat="1" ht="19.899999999999999" customHeight="1">
      <c r="B120" s="175"/>
      <c r="C120" s="105"/>
      <c r="D120" s="176" t="s">
        <v>123</v>
      </c>
      <c r="E120" s="177"/>
      <c r="F120" s="177"/>
      <c r="G120" s="177"/>
      <c r="H120" s="177"/>
      <c r="I120" s="178"/>
      <c r="J120" s="179">
        <f>J451</f>
        <v>0</v>
      </c>
      <c r="K120" s="105"/>
      <c r="L120" s="180"/>
    </row>
    <row r="121" spans="2:12" s="10" customFormat="1" ht="14.85" customHeight="1">
      <c r="B121" s="175"/>
      <c r="C121" s="105"/>
      <c r="D121" s="176" t="s">
        <v>124</v>
      </c>
      <c r="E121" s="177"/>
      <c r="F121" s="177"/>
      <c r="G121" s="177"/>
      <c r="H121" s="177"/>
      <c r="I121" s="178"/>
      <c r="J121" s="179">
        <f>J452</f>
        <v>0</v>
      </c>
      <c r="K121" s="105"/>
      <c r="L121" s="180"/>
    </row>
    <row r="122" spans="2:12" s="10" customFormat="1" ht="14.85" customHeight="1">
      <c r="B122" s="175"/>
      <c r="C122" s="105"/>
      <c r="D122" s="176" t="s">
        <v>125</v>
      </c>
      <c r="E122" s="177"/>
      <c r="F122" s="177"/>
      <c r="G122" s="177"/>
      <c r="H122" s="177"/>
      <c r="I122" s="178"/>
      <c r="J122" s="179">
        <f>J474</f>
        <v>0</v>
      </c>
      <c r="K122" s="105"/>
      <c r="L122" s="180"/>
    </row>
    <row r="123" spans="2:12" s="10" customFormat="1" ht="14.85" customHeight="1">
      <c r="B123" s="175"/>
      <c r="C123" s="105"/>
      <c r="D123" s="176" t="s">
        <v>126</v>
      </c>
      <c r="E123" s="177"/>
      <c r="F123" s="177"/>
      <c r="G123" s="177"/>
      <c r="H123" s="177"/>
      <c r="I123" s="178"/>
      <c r="J123" s="179">
        <f>J478</f>
        <v>0</v>
      </c>
      <c r="K123" s="105"/>
      <c r="L123" s="180"/>
    </row>
    <row r="124" spans="2:12" s="10" customFormat="1" ht="19.899999999999999" customHeight="1">
      <c r="B124" s="175"/>
      <c r="C124" s="105"/>
      <c r="D124" s="176" t="s">
        <v>127</v>
      </c>
      <c r="E124" s="177"/>
      <c r="F124" s="177"/>
      <c r="G124" s="177"/>
      <c r="H124" s="177"/>
      <c r="I124" s="178"/>
      <c r="J124" s="179">
        <f>J486</f>
        <v>0</v>
      </c>
      <c r="K124" s="105"/>
      <c r="L124" s="180"/>
    </row>
    <row r="125" spans="2:12" s="10" customFormat="1" ht="19.899999999999999" customHeight="1">
      <c r="B125" s="175"/>
      <c r="C125" s="105"/>
      <c r="D125" s="176" t="s">
        <v>128</v>
      </c>
      <c r="E125" s="177"/>
      <c r="F125" s="177"/>
      <c r="G125" s="177"/>
      <c r="H125" s="177"/>
      <c r="I125" s="178"/>
      <c r="J125" s="179">
        <f>J497</f>
        <v>0</v>
      </c>
      <c r="K125" s="105"/>
      <c r="L125" s="180"/>
    </row>
    <row r="126" spans="2:12" s="9" customFormat="1" ht="24.95" customHeight="1">
      <c r="B126" s="168"/>
      <c r="C126" s="169"/>
      <c r="D126" s="170" t="s">
        <v>129</v>
      </c>
      <c r="E126" s="171"/>
      <c r="F126" s="171"/>
      <c r="G126" s="171"/>
      <c r="H126" s="171"/>
      <c r="I126" s="172"/>
      <c r="J126" s="173">
        <f>J499</f>
        <v>0</v>
      </c>
      <c r="K126" s="169"/>
      <c r="L126" s="174"/>
    </row>
    <row r="127" spans="2:12" s="10" customFormat="1" ht="19.899999999999999" customHeight="1">
      <c r="B127" s="175"/>
      <c r="C127" s="105"/>
      <c r="D127" s="176" t="s">
        <v>130</v>
      </c>
      <c r="E127" s="177"/>
      <c r="F127" s="177"/>
      <c r="G127" s="177"/>
      <c r="H127" s="177"/>
      <c r="I127" s="178"/>
      <c r="J127" s="179">
        <f>J500</f>
        <v>0</v>
      </c>
      <c r="K127" s="105"/>
      <c r="L127" s="180"/>
    </row>
    <row r="128" spans="2:12" s="10" customFormat="1" ht="19.899999999999999" customHeight="1">
      <c r="B128" s="175"/>
      <c r="C128" s="105"/>
      <c r="D128" s="176" t="s">
        <v>131</v>
      </c>
      <c r="E128" s="177"/>
      <c r="F128" s="177"/>
      <c r="G128" s="177"/>
      <c r="H128" s="177"/>
      <c r="I128" s="178"/>
      <c r="J128" s="179">
        <f>J513</f>
        <v>0</v>
      </c>
      <c r="K128" s="105"/>
      <c r="L128" s="180"/>
    </row>
    <row r="129" spans="1:31" s="9" customFormat="1" ht="24.95" customHeight="1">
      <c r="B129" s="168"/>
      <c r="C129" s="169"/>
      <c r="D129" s="170" t="s">
        <v>132</v>
      </c>
      <c r="E129" s="171"/>
      <c r="F129" s="171"/>
      <c r="G129" s="171"/>
      <c r="H129" s="171"/>
      <c r="I129" s="172"/>
      <c r="J129" s="173">
        <f>J517</f>
        <v>0</v>
      </c>
      <c r="K129" s="169"/>
      <c r="L129" s="174"/>
    </row>
    <row r="130" spans="1:31" s="2" customFormat="1" ht="21.75" customHeight="1">
      <c r="A130" s="35"/>
      <c r="B130" s="36"/>
      <c r="C130" s="37"/>
      <c r="D130" s="37"/>
      <c r="E130" s="37"/>
      <c r="F130" s="37"/>
      <c r="G130" s="37"/>
      <c r="H130" s="37"/>
      <c r="I130" s="123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31" s="2" customFormat="1" ht="6.95" customHeight="1">
      <c r="A131" s="35"/>
      <c r="B131" s="55"/>
      <c r="C131" s="56"/>
      <c r="D131" s="56"/>
      <c r="E131" s="56"/>
      <c r="F131" s="56"/>
      <c r="G131" s="56"/>
      <c r="H131" s="56"/>
      <c r="I131" s="159"/>
      <c r="J131" s="56"/>
      <c r="K131" s="56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5" spans="1:31" s="2" customFormat="1" ht="6.95" customHeight="1">
      <c r="A135" s="35"/>
      <c r="B135" s="57"/>
      <c r="C135" s="58"/>
      <c r="D135" s="58"/>
      <c r="E135" s="58"/>
      <c r="F135" s="58"/>
      <c r="G135" s="58"/>
      <c r="H135" s="58"/>
      <c r="I135" s="162"/>
      <c r="J135" s="58"/>
      <c r="K135" s="58"/>
      <c r="L135" s="52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31" s="2" customFormat="1" ht="24.95" customHeight="1">
      <c r="A136" s="35"/>
      <c r="B136" s="36"/>
      <c r="C136" s="24" t="s">
        <v>133</v>
      </c>
      <c r="D136" s="37"/>
      <c r="E136" s="37"/>
      <c r="F136" s="37"/>
      <c r="G136" s="37"/>
      <c r="H136" s="37"/>
      <c r="I136" s="123"/>
      <c r="J136" s="37"/>
      <c r="K136" s="37"/>
      <c r="L136" s="52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31" s="2" customFormat="1" ht="6.95" customHeight="1">
      <c r="A137" s="35"/>
      <c r="B137" s="36"/>
      <c r="C137" s="37"/>
      <c r="D137" s="37"/>
      <c r="E137" s="37"/>
      <c r="F137" s="37"/>
      <c r="G137" s="37"/>
      <c r="H137" s="37"/>
      <c r="I137" s="123"/>
      <c r="J137" s="37"/>
      <c r="K137" s="37"/>
      <c r="L137" s="52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31" s="2" customFormat="1" ht="12" customHeight="1">
      <c r="A138" s="35"/>
      <c r="B138" s="36"/>
      <c r="C138" s="30" t="s">
        <v>16</v>
      </c>
      <c r="D138" s="37"/>
      <c r="E138" s="37"/>
      <c r="F138" s="37"/>
      <c r="G138" s="37"/>
      <c r="H138" s="37"/>
      <c r="I138" s="123"/>
      <c r="J138" s="37"/>
      <c r="K138" s="37"/>
      <c r="L138" s="52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1:31" s="2" customFormat="1" ht="23.25" customHeight="1">
      <c r="A139" s="35"/>
      <c r="B139" s="36"/>
      <c r="C139" s="37"/>
      <c r="D139" s="37"/>
      <c r="E139" s="339" t="str">
        <f>E7</f>
        <v>Oprava komunikace na p.č.1082/11 a 1082/51 v k.ú. Krásná pod Lysou Horu</v>
      </c>
      <c r="F139" s="340"/>
      <c r="G139" s="340"/>
      <c r="H139" s="340"/>
      <c r="I139" s="123"/>
      <c r="J139" s="37"/>
      <c r="K139" s="37"/>
      <c r="L139" s="52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pans="1:31" s="2" customFormat="1" ht="12" customHeight="1">
      <c r="A140" s="35"/>
      <c r="B140" s="36"/>
      <c r="C140" s="30" t="s">
        <v>93</v>
      </c>
      <c r="D140" s="37"/>
      <c r="E140" s="37"/>
      <c r="F140" s="37"/>
      <c r="G140" s="37"/>
      <c r="H140" s="37"/>
      <c r="I140" s="123"/>
      <c r="J140" s="37"/>
      <c r="K140" s="37"/>
      <c r="L140" s="52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pans="1:31" s="2" customFormat="1" ht="16.5" customHeight="1">
      <c r="A141" s="35"/>
      <c r="B141" s="36"/>
      <c r="C141" s="37"/>
      <c r="D141" s="37"/>
      <c r="E141" s="287" t="str">
        <f>E9</f>
        <v>D.1.1 - Architekticko stavební řešení</v>
      </c>
      <c r="F141" s="341"/>
      <c r="G141" s="341"/>
      <c r="H141" s="341"/>
      <c r="I141" s="123"/>
      <c r="J141" s="37"/>
      <c r="K141" s="37"/>
      <c r="L141" s="52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  <row r="142" spans="1:31" s="2" customFormat="1" ht="6.95" customHeight="1">
      <c r="A142" s="35"/>
      <c r="B142" s="36"/>
      <c r="C142" s="37"/>
      <c r="D142" s="37"/>
      <c r="E142" s="37"/>
      <c r="F142" s="37"/>
      <c r="G142" s="37"/>
      <c r="H142" s="37"/>
      <c r="I142" s="123"/>
      <c r="J142" s="37"/>
      <c r="K142" s="37"/>
      <c r="L142" s="52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  <row r="143" spans="1:31" s="2" customFormat="1" ht="12" customHeight="1">
      <c r="A143" s="35"/>
      <c r="B143" s="36"/>
      <c r="C143" s="30" t="s">
        <v>20</v>
      </c>
      <c r="D143" s="37"/>
      <c r="E143" s="37"/>
      <c r="F143" s="28" t="str">
        <f>F12</f>
        <v xml:space="preserve"> </v>
      </c>
      <c r="G143" s="37"/>
      <c r="H143" s="37"/>
      <c r="I143" s="124" t="s">
        <v>22</v>
      </c>
      <c r="J143" s="67" t="str">
        <f>IF(J12="","",J12)</f>
        <v>10. 3. 2020</v>
      </c>
      <c r="K143" s="37"/>
      <c r="L143" s="52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  <row r="144" spans="1:31" s="2" customFormat="1" ht="6.95" customHeight="1">
      <c r="A144" s="35"/>
      <c r="B144" s="36"/>
      <c r="C144" s="37"/>
      <c r="D144" s="37"/>
      <c r="E144" s="37"/>
      <c r="F144" s="37"/>
      <c r="G144" s="37"/>
      <c r="H144" s="37"/>
      <c r="I144" s="123"/>
      <c r="J144" s="37"/>
      <c r="K144" s="37"/>
      <c r="L144" s="52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</row>
    <row r="145" spans="1:65" s="2" customFormat="1" ht="15.2" customHeight="1">
      <c r="A145" s="35"/>
      <c r="B145" s="36"/>
      <c r="C145" s="30" t="s">
        <v>24</v>
      </c>
      <c r="D145" s="37"/>
      <c r="E145" s="37"/>
      <c r="F145" s="28" t="str">
        <f>E15</f>
        <v xml:space="preserve"> </v>
      </c>
      <c r="G145" s="37"/>
      <c r="H145" s="37"/>
      <c r="I145" s="124" t="s">
        <v>29</v>
      </c>
      <c r="J145" s="33" t="str">
        <f>E21</f>
        <v xml:space="preserve"> </v>
      </c>
      <c r="K145" s="37"/>
      <c r="L145" s="52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  <row r="146" spans="1:65" s="2" customFormat="1" ht="15.2" customHeight="1">
      <c r="A146" s="35"/>
      <c r="B146" s="36"/>
      <c r="C146" s="30" t="s">
        <v>27</v>
      </c>
      <c r="D146" s="37"/>
      <c r="E146" s="37"/>
      <c r="F146" s="28" t="str">
        <f>IF(E18="","",E18)</f>
        <v>Vyplň údaj</v>
      </c>
      <c r="G146" s="37"/>
      <c r="H146" s="37"/>
      <c r="I146" s="124" t="s">
        <v>31</v>
      </c>
      <c r="J146" s="33" t="str">
        <f>E24</f>
        <v xml:space="preserve"> </v>
      </c>
      <c r="K146" s="37"/>
      <c r="L146" s="52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  <row r="147" spans="1:65" s="2" customFormat="1" ht="10.35" customHeight="1">
      <c r="A147" s="35"/>
      <c r="B147" s="36"/>
      <c r="C147" s="37"/>
      <c r="D147" s="37"/>
      <c r="E147" s="37"/>
      <c r="F147" s="37"/>
      <c r="G147" s="37"/>
      <c r="H147" s="37"/>
      <c r="I147" s="123"/>
      <c r="J147" s="37"/>
      <c r="K147" s="37"/>
      <c r="L147" s="52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</row>
    <row r="148" spans="1:65" s="11" customFormat="1" ht="29.25" customHeight="1">
      <c r="A148" s="181"/>
      <c r="B148" s="182"/>
      <c r="C148" s="183" t="s">
        <v>134</v>
      </c>
      <c r="D148" s="184" t="s">
        <v>58</v>
      </c>
      <c r="E148" s="184" t="s">
        <v>54</v>
      </c>
      <c r="F148" s="184" t="s">
        <v>55</v>
      </c>
      <c r="G148" s="184" t="s">
        <v>135</v>
      </c>
      <c r="H148" s="184" t="s">
        <v>136</v>
      </c>
      <c r="I148" s="185" t="s">
        <v>137</v>
      </c>
      <c r="J148" s="186" t="s">
        <v>97</v>
      </c>
      <c r="K148" s="187" t="s">
        <v>138</v>
      </c>
      <c r="L148" s="188"/>
      <c r="M148" s="76" t="s">
        <v>1</v>
      </c>
      <c r="N148" s="77" t="s">
        <v>37</v>
      </c>
      <c r="O148" s="77" t="s">
        <v>139</v>
      </c>
      <c r="P148" s="77" t="s">
        <v>140</v>
      </c>
      <c r="Q148" s="77" t="s">
        <v>141</v>
      </c>
      <c r="R148" s="77" t="s">
        <v>142</v>
      </c>
      <c r="S148" s="77" t="s">
        <v>143</v>
      </c>
      <c r="T148" s="78" t="s">
        <v>144</v>
      </c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</row>
    <row r="149" spans="1:65" s="2" customFormat="1" ht="22.9" customHeight="1">
      <c r="A149" s="35"/>
      <c r="B149" s="36"/>
      <c r="C149" s="83" t="s">
        <v>145</v>
      </c>
      <c r="D149" s="37"/>
      <c r="E149" s="37"/>
      <c r="F149" s="37"/>
      <c r="G149" s="37"/>
      <c r="H149" s="37"/>
      <c r="I149" s="123"/>
      <c r="J149" s="189">
        <f>BK149</f>
        <v>0</v>
      </c>
      <c r="K149" s="37"/>
      <c r="L149" s="40"/>
      <c r="M149" s="79"/>
      <c r="N149" s="190"/>
      <c r="O149" s="80"/>
      <c r="P149" s="191">
        <f>P150+P499+P517</f>
        <v>0</v>
      </c>
      <c r="Q149" s="80"/>
      <c r="R149" s="191">
        <f>R150+R499+R517</f>
        <v>1184.1558983099999</v>
      </c>
      <c r="S149" s="80"/>
      <c r="T149" s="192">
        <f>T150+T499+T517</f>
        <v>414.2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8" t="s">
        <v>72</v>
      </c>
      <c r="AU149" s="18" t="s">
        <v>99</v>
      </c>
      <c r="BK149" s="193">
        <f>BK150+BK499+BK517</f>
        <v>0</v>
      </c>
    </row>
    <row r="150" spans="1:65" s="12" customFormat="1" ht="25.9" customHeight="1">
      <c r="B150" s="194"/>
      <c r="C150" s="195"/>
      <c r="D150" s="196" t="s">
        <v>72</v>
      </c>
      <c r="E150" s="197" t="s">
        <v>146</v>
      </c>
      <c r="F150" s="197" t="s">
        <v>147</v>
      </c>
      <c r="G150" s="195"/>
      <c r="H150" s="195"/>
      <c r="I150" s="198"/>
      <c r="J150" s="199">
        <f>BK150</f>
        <v>0</v>
      </c>
      <c r="K150" s="195"/>
      <c r="L150" s="200"/>
      <c r="M150" s="201"/>
      <c r="N150" s="202"/>
      <c r="O150" s="202"/>
      <c r="P150" s="203">
        <f>P151+P281+P330+P365+P383+P413+P451+P486+P497</f>
        <v>0</v>
      </c>
      <c r="Q150" s="202"/>
      <c r="R150" s="203">
        <f>R151+R281+R330+R365+R383+R413+R451+R486+R497</f>
        <v>1183.5022319099999</v>
      </c>
      <c r="S150" s="202"/>
      <c r="T150" s="204">
        <f>T151+T281+T330+T365+T383+T413+T451+T486+T497</f>
        <v>414.2</v>
      </c>
      <c r="AR150" s="205" t="s">
        <v>80</v>
      </c>
      <c r="AT150" s="206" t="s">
        <v>72</v>
      </c>
      <c r="AU150" s="206" t="s">
        <v>73</v>
      </c>
      <c r="AY150" s="205" t="s">
        <v>148</v>
      </c>
      <c r="BK150" s="207">
        <f>BK151+BK281+BK330+BK365+BK383+BK413+BK451+BK486+BK497</f>
        <v>0</v>
      </c>
    </row>
    <row r="151" spans="1:65" s="12" customFormat="1" ht="22.9" customHeight="1">
      <c r="B151" s="194"/>
      <c r="C151" s="195"/>
      <c r="D151" s="196" t="s">
        <v>72</v>
      </c>
      <c r="E151" s="208" t="s">
        <v>80</v>
      </c>
      <c r="F151" s="208" t="s">
        <v>149</v>
      </c>
      <c r="G151" s="195"/>
      <c r="H151" s="195"/>
      <c r="I151" s="198"/>
      <c r="J151" s="209">
        <f>BK151</f>
        <v>0</v>
      </c>
      <c r="K151" s="195"/>
      <c r="L151" s="200"/>
      <c r="M151" s="201"/>
      <c r="N151" s="202"/>
      <c r="O151" s="202"/>
      <c r="P151" s="203">
        <f>P152+SUM(P153:P158)+P167+P175+P202+P218+P227+P260</f>
        <v>0</v>
      </c>
      <c r="Q151" s="202"/>
      <c r="R151" s="203">
        <f>R152+SUM(R153:R158)+R167+R175+R202+R218+R227+R260</f>
        <v>54.885972000000002</v>
      </c>
      <c r="S151" s="202"/>
      <c r="T151" s="204">
        <f>T152+SUM(T153:T158)+T167+T175+T202+T218+T227+T260</f>
        <v>388.52</v>
      </c>
      <c r="AR151" s="205" t="s">
        <v>80</v>
      </c>
      <c r="AT151" s="206" t="s">
        <v>72</v>
      </c>
      <c r="AU151" s="206" t="s">
        <v>80</v>
      </c>
      <c r="AY151" s="205" t="s">
        <v>148</v>
      </c>
      <c r="BK151" s="207">
        <f>BK152+SUM(BK153:BK158)+BK167+BK175+BK202+BK218+BK227+BK260</f>
        <v>0</v>
      </c>
    </row>
    <row r="152" spans="1:65" s="2" customFormat="1" ht="55.5" customHeight="1">
      <c r="A152" s="35"/>
      <c r="B152" s="36"/>
      <c r="C152" s="210" t="s">
        <v>80</v>
      </c>
      <c r="D152" s="210" t="s">
        <v>150</v>
      </c>
      <c r="E152" s="211" t="s">
        <v>151</v>
      </c>
      <c r="F152" s="212" t="s">
        <v>152</v>
      </c>
      <c r="G152" s="213" t="s">
        <v>153</v>
      </c>
      <c r="H152" s="214">
        <v>161</v>
      </c>
      <c r="I152" s="215"/>
      <c r="J152" s="216">
        <f>ROUND(I152*H152,2)</f>
        <v>0</v>
      </c>
      <c r="K152" s="217"/>
      <c r="L152" s="40"/>
      <c r="M152" s="218" t="s">
        <v>1</v>
      </c>
      <c r="N152" s="219" t="s">
        <v>38</v>
      </c>
      <c r="O152" s="72"/>
      <c r="P152" s="220">
        <f>O152*H152</f>
        <v>0</v>
      </c>
      <c r="Q152" s="220">
        <v>0</v>
      </c>
      <c r="R152" s="220">
        <f>Q152*H152</f>
        <v>0</v>
      </c>
      <c r="S152" s="220">
        <v>0.44</v>
      </c>
      <c r="T152" s="221">
        <f>S152*H152</f>
        <v>70.84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2" t="s">
        <v>154</v>
      </c>
      <c r="AT152" s="222" t="s">
        <v>150</v>
      </c>
      <c r="AU152" s="222" t="s">
        <v>82</v>
      </c>
      <c r="AY152" s="18" t="s">
        <v>148</v>
      </c>
      <c r="BE152" s="223">
        <f>IF(N152="základní",J152,0)</f>
        <v>0</v>
      </c>
      <c r="BF152" s="223">
        <f>IF(N152="snížená",J152,0)</f>
        <v>0</v>
      </c>
      <c r="BG152" s="223">
        <f>IF(N152="zákl. přenesená",J152,0)</f>
        <v>0</v>
      </c>
      <c r="BH152" s="223">
        <f>IF(N152="sníž. přenesená",J152,0)</f>
        <v>0</v>
      </c>
      <c r="BI152" s="223">
        <f>IF(N152="nulová",J152,0)</f>
        <v>0</v>
      </c>
      <c r="BJ152" s="18" t="s">
        <v>80</v>
      </c>
      <c r="BK152" s="223">
        <f>ROUND(I152*H152,2)</f>
        <v>0</v>
      </c>
      <c r="BL152" s="18" t="s">
        <v>154</v>
      </c>
      <c r="BM152" s="222" t="s">
        <v>155</v>
      </c>
    </row>
    <row r="153" spans="1:65" s="13" customFormat="1" ht="11.25">
      <c r="B153" s="224"/>
      <c r="C153" s="225"/>
      <c r="D153" s="226" t="s">
        <v>156</v>
      </c>
      <c r="E153" s="227" t="s">
        <v>1</v>
      </c>
      <c r="F153" s="228" t="s">
        <v>157</v>
      </c>
      <c r="G153" s="225"/>
      <c r="H153" s="229">
        <v>161</v>
      </c>
      <c r="I153" s="230"/>
      <c r="J153" s="225"/>
      <c r="K153" s="225"/>
      <c r="L153" s="231"/>
      <c r="M153" s="232"/>
      <c r="N153" s="233"/>
      <c r="O153" s="233"/>
      <c r="P153" s="233"/>
      <c r="Q153" s="233"/>
      <c r="R153" s="233"/>
      <c r="S153" s="233"/>
      <c r="T153" s="234"/>
      <c r="AT153" s="235" t="s">
        <v>156</v>
      </c>
      <c r="AU153" s="235" t="s">
        <v>82</v>
      </c>
      <c r="AV153" s="13" t="s">
        <v>82</v>
      </c>
      <c r="AW153" s="13" t="s">
        <v>30</v>
      </c>
      <c r="AX153" s="13" t="s">
        <v>73</v>
      </c>
      <c r="AY153" s="235" t="s">
        <v>148</v>
      </c>
    </row>
    <row r="154" spans="1:65" s="14" customFormat="1" ht="11.25">
      <c r="B154" s="236"/>
      <c r="C154" s="237"/>
      <c r="D154" s="226" t="s">
        <v>156</v>
      </c>
      <c r="E154" s="238" t="s">
        <v>1</v>
      </c>
      <c r="F154" s="239" t="s">
        <v>158</v>
      </c>
      <c r="G154" s="237"/>
      <c r="H154" s="240">
        <v>161</v>
      </c>
      <c r="I154" s="241"/>
      <c r="J154" s="237"/>
      <c r="K154" s="237"/>
      <c r="L154" s="242"/>
      <c r="M154" s="243"/>
      <c r="N154" s="244"/>
      <c r="O154" s="244"/>
      <c r="P154" s="244"/>
      <c r="Q154" s="244"/>
      <c r="R154" s="244"/>
      <c r="S154" s="244"/>
      <c r="T154" s="245"/>
      <c r="AT154" s="246" t="s">
        <v>156</v>
      </c>
      <c r="AU154" s="246" t="s">
        <v>82</v>
      </c>
      <c r="AV154" s="14" t="s">
        <v>159</v>
      </c>
      <c r="AW154" s="14" t="s">
        <v>30</v>
      </c>
      <c r="AX154" s="14" t="s">
        <v>80</v>
      </c>
      <c r="AY154" s="246" t="s">
        <v>148</v>
      </c>
    </row>
    <row r="155" spans="1:65" s="2" customFormat="1" ht="55.5" customHeight="1">
      <c r="A155" s="35"/>
      <c r="B155" s="36"/>
      <c r="C155" s="210" t="s">
        <v>82</v>
      </c>
      <c r="D155" s="210" t="s">
        <v>150</v>
      </c>
      <c r="E155" s="211" t="s">
        <v>160</v>
      </c>
      <c r="F155" s="212" t="s">
        <v>161</v>
      </c>
      <c r="G155" s="213" t="s">
        <v>153</v>
      </c>
      <c r="H155" s="214">
        <v>722</v>
      </c>
      <c r="I155" s="215"/>
      <c r="J155" s="216">
        <f>ROUND(I155*H155,2)</f>
        <v>0</v>
      </c>
      <c r="K155" s="217"/>
      <c r="L155" s="40"/>
      <c r="M155" s="218" t="s">
        <v>1</v>
      </c>
      <c r="N155" s="219" t="s">
        <v>38</v>
      </c>
      <c r="O155" s="72"/>
      <c r="P155" s="220">
        <f>O155*H155</f>
        <v>0</v>
      </c>
      <c r="Q155" s="220">
        <v>0</v>
      </c>
      <c r="R155" s="220">
        <f>Q155*H155</f>
        <v>0</v>
      </c>
      <c r="S155" s="220">
        <v>0.44</v>
      </c>
      <c r="T155" s="221">
        <f>S155*H155</f>
        <v>317.68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2" t="s">
        <v>154</v>
      </c>
      <c r="AT155" s="222" t="s">
        <v>150</v>
      </c>
      <c r="AU155" s="222" t="s">
        <v>82</v>
      </c>
      <c r="AY155" s="18" t="s">
        <v>148</v>
      </c>
      <c r="BE155" s="223">
        <f>IF(N155="základní",J155,0)</f>
        <v>0</v>
      </c>
      <c r="BF155" s="223">
        <f>IF(N155="snížená",J155,0)</f>
        <v>0</v>
      </c>
      <c r="BG155" s="223">
        <f>IF(N155="zákl. přenesená",J155,0)</f>
        <v>0</v>
      </c>
      <c r="BH155" s="223">
        <f>IF(N155="sníž. přenesená",J155,0)</f>
        <v>0</v>
      </c>
      <c r="BI155" s="223">
        <f>IF(N155="nulová",J155,0)</f>
        <v>0</v>
      </c>
      <c r="BJ155" s="18" t="s">
        <v>80</v>
      </c>
      <c r="BK155" s="223">
        <f>ROUND(I155*H155,2)</f>
        <v>0</v>
      </c>
      <c r="BL155" s="18" t="s">
        <v>154</v>
      </c>
      <c r="BM155" s="222" t="s">
        <v>162</v>
      </c>
    </row>
    <row r="156" spans="1:65" s="13" customFormat="1" ht="11.25">
      <c r="B156" s="224"/>
      <c r="C156" s="225"/>
      <c r="D156" s="226" t="s">
        <v>156</v>
      </c>
      <c r="E156" s="227" t="s">
        <v>1</v>
      </c>
      <c r="F156" s="228" t="s">
        <v>163</v>
      </c>
      <c r="G156" s="225"/>
      <c r="H156" s="229">
        <v>722</v>
      </c>
      <c r="I156" s="230"/>
      <c r="J156" s="225"/>
      <c r="K156" s="225"/>
      <c r="L156" s="231"/>
      <c r="M156" s="232"/>
      <c r="N156" s="233"/>
      <c r="O156" s="233"/>
      <c r="P156" s="233"/>
      <c r="Q156" s="233"/>
      <c r="R156" s="233"/>
      <c r="S156" s="233"/>
      <c r="T156" s="234"/>
      <c r="AT156" s="235" t="s">
        <v>156</v>
      </c>
      <c r="AU156" s="235" t="s">
        <v>82</v>
      </c>
      <c r="AV156" s="13" t="s">
        <v>82</v>
      </c>
      <c r="AW156" s="13" t="s">
        <v>30</v>
      </c>
      <c r="AX156" s="13" t="s">
        <v>73</v>
      </c>
      <c r="AY156" s="235" t="s">
        <v>148</v>
      </c>
    </row>
    <row r="157" spans="1:65" s="14" customFormat="1" ht="11.25">
      <c r="B157" s="236"/>
      <c r="C157" s="237"/>
      <c r="D157" s="226" t="s">
        <v>156</v>
      </c>
      <c r="E157" s="238" t="s">
        <v>1</v>
      </c>
      <c r="F157" s="239" t="s">
        <v>158</v>
      </c>
      <c r="G157" s="237"/>
      <c r="H157" s="240">
        <v>722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AT157" s="246" t="s">
        <v>156</v>
      </c>
      <c r="AU157" s="246" t="s">
        <v>82</v>
      </c>
      <c r="AV157" s="14" t="s">
        <v>159</v>
      </c>
      <c r="AW157" s="14" t="s">
        <v>30</v>
      </c>
      <c r="AX157" s="14" t="s">
        <v>80</v>
      </c>
      <c r="AY157" s="246" t="s">
        <v>148</v>
      </c>
    </row>
    <row r="158" spans="1:65" s="12" customFormat="1" ht="20.85" customHeight="1">
      <c r="B158" s="194"/>
      <c r="C158" s="195"/>
      <c r="D158" s="196" t="s">
        <v>72</v>
      </c>
      <c r="E158" s="208" t="s">
        <v>164</v>
      </c>
      <c r="F158" s="208" t="s">
        <v>165</v>
      </c>
      <c r="G158" s="195"/>
      <c r="H158" s="195"/>
      <c r="I158" s="198"/>
      <c r="J158" s="209">
        <f>BK158</f>
        <v>0</v>
      </c>
      <c r="K158" s="195"/>
      <c r="L158" s="200"/>
      <c r="M158" s="201"/>
      <c r="N158" s="202"/>
      <c r="O158" s="202"/>
      <c r="P158" s="203">
        <f>SUM(P159:P166)</f>
        <v>0</v>
      </c>
      <c r="Q158" s="202"/>
      <c r="R158" s="203">
        <f>SUM(R159:R166)</f>
        <v>3.5999999999999999E-3</v>
      </c>
      <c r="S158" s="202"/>
      <c r="T158" s="204">
        <f>SUM(T159:T166)</f>
        <v>0</v>
      </c>
      <c r="AR158" s="205" t="s">
        <v>80</v>
      </c>
      <c r="AT158" s="206" t="s">
        <v>72</v>
      </c>
      <c r="AU158" s="206" t="s">
        <v>82</v>
      </c>
      <c r="AY158" s="205" t="s">
        <v>148</v>
      </c>
      <c r="BK158" s="207">
        <f>SUM(BK159:BK166)</f>
        <v>0</v>
      </c>
    </row>
    <row r="159" spans="1:65" s="2" customFormat="1" ht="21.75" customHeight="1">
      <c r="A159" s="35"/>
      <c r="B159" s="36"/>
      <c r="C159" s="210" t="s">
        <v>159</v>
      </c>
      <c r="D159" s="210" t="s">
        <v>150</v>
      </c>
      <c r="E159" s="211" t="s">
        <v>166</v>
      </c>
      <c r="F159" s="212" t="s">
        <v>167</v>
      </c>
      <c r="G159" s="213" t="s">
        <v>168</v>
      </c>
      <c r="H159" s="214">
        <v>120</v>
      </c>
      <c r="I159" s="215"/>
      <c r="J159" s="216">
        <f>ROUND(I159*H159,2)</f>
        <v>0</v>
      </c>
      <c r="K159" s="217"/>
      <c r="L159" s="40"/>
      <c r="M159" s="218" t="s">
        <v>1</v>
      </c>
      <c r="N159" s="219" t="s">
        <v>38</v>
      </c>
      <c r="O159" s="72"/>
      <c r="P159" s="220">
        <f>O159*H159</f>
        <v>0</v>
      </c>
      <c r="Q159" s="220">
        <v>3.0000000000000001E-5</v>
      </c>
      <c r="R159" s="220">
        <f>Q159*H159</f>
        <v>3.5999999999999999E-3</v>
      </c>
      <c r="S159" s="220">
        <v>0</v>
      </c>
      <c r="T159" s="221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2" t="s">
        <v>154</v>
      </c>
      <c r="AT159" s="222" t="s">
        <v>150</v>
      </c>
      <c r="AU159" s="222" t="s">
        <v>159</v>
      </c>
      <c r="AY159" s="18" t="s">
        <v>148</v>
      </c>
      <c r="BE159" s="223">
        <f>IF(N159="základní",J159,0)</f>
        <v>0</v>
      </c>
      <c r="BF159" s="223">
        <f>IF(N159="snížená",J159,0)</f>
        <v>0</v>
      </c>
      <c r="BG159" s="223">
        <f>IF(N159="zákl. přenesená",J159,0)</f>
        <v>0</v>
      </c>
      <c r="BH159" s="223">
        <f>IF(N159="sníž. přenesená",J159,0)</f>
        <v>0</v>
      </c>
      <c r="BI159" s="223">
        <f>IF(N159="nulová",J159,0)</f>
        <v>0</v>
      </c>
      <c r="BJ159" s="18" t="s">
        <v>80</v>
      </c>
      <c r="BK159" s="223">
        <f>ROUND(I159*H159,2)</f>
        <v>0</v>
      </c>
      <c r="BL159" s="18" t="s">
        <v>154</v>
      </c>
      <c r="BM159" s="222" t="s">
        <v>169</v>
      </c>
    </row>
    <row r="160" spans="1:65" s="13" customFormat="1" ht="11.25">
      <c r="B160" s="224"/>
      <c r="C160" s="225"/>
      <c r="D160" s="226" t="s">
        <v>156</v>
      </c>
      <c r="E160" s="227" t="s">
        <v>1</v>
      </c>
      <c r="F160" s="228" t="s">
        <v>170</v>
      </c>
      <c r="G160" s="225"/>
      <c r="H160" s="229">
        <v>120</v>
      </c>
      <c r="I160" s="230"/>
      <c r="J160" s="225"/>
      <c r="K160" s="225"/>
      <c r="L160" s="231"/>
      <c r="M160" s="232"/>
      <c r="N160" s="233"/>
      <c r="O160" s="233"/>
      <c r="P160" s="233"/>
      <c r="Q160" s="233"/>
      <c r="R160" s="233"/>
      <c r="S160" s="233"/>
      <c r="T160" s="234"/>
      <c r="AT160" s="235" t="s">
        <v>156</v>
      </c>
      <c r="AU160" s="235" t="s">
        <v>159</v>
      </c>
      <c r="AV160" s="13" t="s">
        <v>82</v>
      </c>
      <c r="AW160" s="13" t="s">
        <v>30</v>
      </c>
      <c r="AX160" s="13" t="s">
        <v>73</v>
      </c>
      <c r="AY160" s="235" t="s">
        <v>148</v>
      </c>
    </row>
    <row r="161" spans="1:65" s="14" customFormat="1" ht="11.25">
      <c r="B161" s="236"/>
      <c r="C161" s="237"/>
      <c r="D161" s="226" t="s">
        <v>156</v>
      </c>
      <c r="E161" s="238" t="s">
        <v>1</v>
      </c>
      <c r="F161" s="239" t="s">
        <v>158</v>
      </c>
      <c r="G161" s="237"/>
      <c r="H161" s="240">
        <v>120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AT161" s="246" t="s">
        <v>156</v>
      </c>
      <c r="AU161" s="246" t="s">
        <v>159</v>
      </c>
      <c r="AV161" s="14" t="s">
        <v>159</v>
      </c>
      <c r="AW161" s="14" t="s">
        <v>30</v>
      </c>
      <c r="AX161" s="14" t="s">
        <v>73</v>
      </c>
      <c r="AY161" s="246" t="s">
        <v>148</v>
      </c>
    </row>
    <row r="162" spans="1:65" s="15" customFormat="1" ht="11.25">
      <c r="B162" s="247"/>
      <c r="C162" s="248"/>
      <c r="D162" s="226" t="s">
        <v>156</v>
      </c>
      <c r="E162" s="249" t="s">
        <v>1</v>
      </c>
      <c r="F162" s="250" t="s">
        <v>171</v>
      </c>
      <c r="G162" s="248"/>
      <c r="H162" s="251">
        <v>120</v>
      </c>
      <c r="I162" s="252"/>
      <c r="J162" s="248"/>
      <c r="K162" s="248"/>
      <c r="L162" s="253"/>
      <c r="M162" s="254"/>
      <c r="N162" s="255"/>
      <c r="O162" s="255"/>
      <c r="P162" s="255"/>
      <c r="Q162" s="255"/>
      <c r="R162" s="255"/>
      <c r="S162" s="255"/>
      <c r="T162" s="256"/>
      <c r="AT162" s="257" t="s">
        <v>156</v>
      </c>
      <c r="AU162" s="257" t="s">
        <v>159</v>
      </c>
      <c r="AV162" s="15" t="s">
        <v>154</v>
      </c>
      <c r="AW162" s="15" t="s">
        <v>30</v>
      </c>
      <c r="AX162" s="15" t="s">
        <v>80</v>
      </c>
      <c r="AY162" s="257" t="s">
        <v>148</v>
      </c>
    </row>
    <row r="163" spans="1:65" s="2" customFormat="1" ht="21.75" customHeight="1">
      <c r="A163" s="35"/>
      <c r="B163" s="36"/>
      <c r="C163" s="210" t="s">
        <v>154</v>
      </c>
      <c r="D163" s="210" t="s">
        <v>150</v>
      </c>
      <c r="E163" s="211" t="s">
        <v>172</v>
      </c>
      <c r="F163" s="212" t="s">
        <v>173</v>
      </c>
      <c r="G163" s="213" t="s">
        <v>174</v>
      </c>
      <c r="H163" s="214">
        <v>5</v>
      </c>
      <c r="I163" s="215"/>
      <c r="J163" s="216">
        <f>ROUND(I163*H163,2)</f>
        <v>0</v>
      </c>
      <c r="K163" s="217"/>
      <c r="L163" s="40"/>
      <c r="M163" s="218" t="s">
        <v>1</v>
      </c>
      <c r="N163" s="219" t="s">
        <v>38</v>
      </c>
      <c r="O163" s="72"/>
      <c r="P163" s="220">
        <f>O163*H163</f>
        <v>0</v>
      </c>
      <c r="Q163" s="220">
        <v>0</v>
      </c>
      <c r="R163" s="220">
        <f>Q163*H163</f>
        <v>0</v>
      </c>
      <c r="S163" s="220">
        <v>0</v>
      </c>
      <c r="T163" s="221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2" t="s">
        <v>154</v>
      </c>
      <c r="AT163" s="222" t="s">
        <v>150</v>
      </c>
      <c r="AU163" s="222" t="s">
        <v>159</v>
      </c>
      <c r="AY163" s="18" t="s">
        <v>148</v>
      </c>
      <c r="BE163" s="223">
        <f>IF(N163="základní",J163,0)</f>
        <v>0</v>
      </c>
      <c r="BF163" s="223">
        <f>IF(N163="snížená",J163,0)</f>
        <v>0</v>
      </c>
      <c r="BG163" s="223">
        <f>IF(N163="zákl. přenesená",J163,0)</f>
        <v>0</v>
      </c>
      <c r="BH163" s="223">
        <f>IF(N163="sníž. přenesená",J163,0)</f>
        <v>0</v>
      </c>
      <c r="BI163" s="223">
        <f>IF(N163="nulová",J163,0)</f>
        <v>0</v>
      </c>
      <c r="BJ163" s="18" t="s">
        <v>80</v>
      </c>
      <c r="BK163" s="223">
        <f>ROUND(I163*H163,2)</f>
        <v>0</v>
      </c>
      <c r="BL163" s="18" t="s">
        <v>154</v>
      </c>
      <c r="BM163" s="222" t="s">
        <v>175</v>
      </c>
    </row>
    <row r="164" spans="1:65" s="13" customFormat="1" ht="11.25">
      <c r="B164" s="224"/>
      <c r="C164" s="225"/>
      <c r="D164" s="226" t="s">
        <v>156</v>
      </c>
      <c r="E164" s="227" t="s">
        <v>1</v>
      </c>
      <c r="F164" s="228" t="s">
        <v>176</v>
      </c>
      <c r="G164" s="225"/>
      <c r="H164" s="229">
        <v>5</v>
      </c>
      <c r="I164" s="230"/>
      <c r="J164" s="225"/>
      <c r="K164" s="225"/>
      <c r="L164" s="231"/>
      <c r="M164" s="232"/>
      <c r="N164" s="233"/>
      <c r="O164" s="233"/>
      <c r="P164" s="233"/>
      <c r="Q164" s="233"/>
      <c r="R164" s="233"/>
      <c r="S164" s="233"/>
      <c r="T164" s="234"/>
      <c r="AT164" s="235" t="s">
        <v>156</v>
      </c>
      <c r="AU164" s="235" t="s">
        <v>159</v>
      </c>
      <c r="AV164" s="13" t="s">
        <v>82</v>
      </c>
      <c r="AW164" s="13" t="s">
        <v>30</v>
      </c>
      <c r="AX164" s="13" t="s">
        <v>73</v>
      </c>
      <c r="AY164" s="235" t="s">
        <v>148</v>
      </c>
    </row>
    <row r="165" spans="1:65" s="14" customFormat="1" ht="11.25">
      <c r="B165" s="236"/>
      <c r="C165" s="237"/>
      <c r="D165" s="226" t="s">
        <v>156</v>
      </c>
      <c r="E165" s="238" t="s">
        <v>1</v>
      </c>
      <c r="F165" s="239" t="s">
        <v>158</v>
      </c>
      <c r="G165" s="237"/>
      <c r="H165" s="240">
        <v>5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AT165" s="246" t="s">
        <v>156</v>
      </c>
      <c r="AU165" s="246" t="s">
        <v>159</v>
      </c>
      <c r="AV165" s="14" t="s">
        <v>159</v>
      </c>
      <c r="AW165" s="14" t="s">
        <v>30</v>
      </c>
      <c r="AX165" s="14" t="s">
        <v>73</v>
      </c>
      <c r="AY165" s="246" t="s">
        <v>148</v>
      </c>
    </row>
    <row r="166" spans="1:65" s="15" customFormat="1" ht="11.25">
      <c r="B166" s="247"/>
      <c r="C166" s="248"/>
      <c r="D166" s="226" t="s">
        <v>156</v>
      </c>
      <c r="E166" s="249" t="s">
        <v>1</v>
      </c>
      <c r="F166" s="250" t="s">
        <v>171</v>
      </c>
      <c r="G166" s="248"/>
      <c r="H166" s="251">
        <v>5</v>
      </c>
      <c r="I166" s="252"/>
      <c r="J166" s="248"/>
      <c r="K166" s="248"/>
      <c r="L166" s="253"/>
      <c r="M166" s="254"/>
      <c r="N166" s="255"/>
      <c r="O166" s="255"/>
      <c r="P166" s="255"/>
      <c r="Q166" s="255"/>
      <c r="R166" s="255"/>
      <c r="S166" s="255"/>
      <c r="T166" s="256"/>
      <c r="AT166" s="257" t="s">
        <v>156</v>
      </c>
      <c r="AU166" s="257" t="s">
        <v>159</v>
      </c>
      <c r="AV166" s="15" t="s">
        <v>154</v>
      </c>
      <c r="AW166" s="15" t="s">
        <v>30</v>
      </c>
      <c r="AX166" s="15" t="s">
        <v>80</v>
      </c>
      <c r="AY166" s="257" t="s">
        <v>148</v>
      </c>
    </row>
    <row r="167" spans="1:65" s="12" customFormat="1" ht="20.85" customHeight="1">
      <c r="B167" s="194"/>
      <c r="C167" s="195"/>
      <c r="D167" s="196" t="s">
        <v>72</v>
      </c>
      <c r="E167" s="208" t="s">
        <v>177</v>
      </c>
      <c r="F167" s="208" t="s">
        <v>178</v>
      </c>
      <c r="G167" s="195"/>
      <c r="H167" s="195"/>
      <c r="I167" s="198"/>
      <c r="J167" s="209">
        <f>BK167</f>
        <v>0</v>
      </c>
      <c r="K167" s="195"/>
      <c r="L167" s="200"/>
      <c r="M167" s="201"/>
      <c r="N167" s="202"/>
      <c r="O167" s="202"/>
      <c r="P167" s="203">
        <f>SUM(P168:P174)</f>
        <v>0</v>
      </c>
      <c r="Q167" s="202"/>
      <c r="R167" s="203">
        <f>SUM(R168:R174)</f>
        <v>0</v>
      </c>
      <c r="S167" s="202"/>
      <c r="T167" s="204">
        <f>SUM(T168:T174)</f>
        <v>0</v>
      </c>
      <c r="AR167" s="205" t="s">
        <v>80</v>
      </c>
      <c r="AT167" s="206" t="s">
        <v>72</v>
      </c>
      <c r="AU167" s="206" t="s">
        <v>82</v>
      </c>
      <c r="AY167" s="205" t="s">
        <v>148</v>
      </c>
      <c r="BK167" s="207">
        <f>SUM(BK168:BK174)</f>
        <v>0</v>
      </c>
    </row>
    <row r="168" spans="1:65" s="2" customFormat="1" ht="21.75" customHeight="1">
      <c r="A168" s="35"/>
      <c r="B168" s="36"/>
      <c r="C168" s="210" t="s">
        <v>179</v>
      </c>
      <c r="D168" s="210" t="s">
        <v>150</v>
      </c>
      <c r="E168" s="211" t="s">
        <v>180</v>
      </c>
      <c r="F168" s="212" t="s">
        <v>181</v>
      </c>
      <c r="G168" s="213" t="s">
        <v>182</v>
      </c>
      <c r="H168" s="214">
        <v>5</v>
      </c>
      <c r="I168" s="215"/>
      <c r="J168" s="216">
        <f>ROUND(I168*H168,2)</f>
        <v>0</v>
      </c>
      <c r="K168" s="217"/>
      <c r="L168" s="40"/>
      <c r="M168" s="218" t="s">
        <v>1</v>
      </c>
      <c r="N168" s="219" t="s">
        <v>38</v>
      </c>
      <c r="O168" s="72"/>
      <c r="P168" s="220">
        <f>O168*H168</f>
        <v>0</v>
      </c>
      <c r="Q168" s="220">
        <v>0</v>
      </c>
      <c r="R168" s="220">
        <f>Q168*H168</f>
        <v>0</v>
      </c>
      <c r="S168" s="220">
        <v>0</v>
      </c>
      <c r="T168" s="221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22" t="s">
        <v>154</v>
      </c>
      <c r="AT168" s="222" t="s">
        <v>150</v>
      </c>
      <c r="AU168" s="222" t="s">
        <v>159</v>
      </c>
      <c r="AY168" s="18" t="s">
        <v>148</v>
      </c>
      <c r="BE168" s="223">
        <f>IF(N168="základní",J168,0)</f>
        <v>0</v>
      </c>
      <c r="BF168" s="223">
        <f>IF(N168="snížená",J168,0)</f>
        <v>0</v>
      </c>
      <c r="BG168" s="223">
        <f>IF(N168="zákl. přenesená",J168,0)</f>
        <v>0</v>
      </c>
      <c r="BH168" s="223">
        <f>IF(N168="sníž. přenesená",J168,0)</f>
        <v>0</v>
      </c>
      <c r="BI168" s="223">
        <f>IF(N168="nulová",J168,0)</f>
        <v>0</v>
      </c>
      <c r="BJ168" s="18" t="s">
        <v>80</v>
      </c>
      <c r="BK168" s="223">
        <f>ROUND(I168*H168,2)</f>
        <v>0</v>
      </c>
      <c r="BL168" s="18" t="s">
        <v>154</v>
      </c>
      <c r="BM168" s="222" t="s">
        <v>183</v>
      </c>
    </row>
    <row r="169" spans="1:65" s="13" customFormat="1" ht="11.25">
      <c r="B169" s="224"/>
      <c r="C169" s="225"/>
      <c r="D169" s="226" t="s">
        <v>156</v>
      </c>
      <c r="E169" s="227" t="s">
        <v>1</v>
      </c>
      <c r="F169" s="228" t="s">
        <v>179</v>
      </c>
      <c r="G169" s="225"/>
      <c r="H169" s="229">
        <v>5</v>
      </c>
      <c r="I169" s="230"/>
      <c r="J169" s="225"/>
      <c r="K169" s="225"/>
      <c r="L169" s="231"/>
      <c r="M169" s="232"/>
      <c r="N169" s="233"/>
      <c r="O169" s="233"/>
      <c r="P169" s="233"/>
      <c r="Q169" s="233"/>
      <c r="R169" s="233"/>
      <c r="S169" s="233"/>
      <c r="T169" s="234"/>
      <c r="AT169" s="235" t="s">
        <v>156</v>
      </c>
      <c r="AU169" s="235" t="s">
        <v>159</v>
      </c>
      <c r="AV169" s="13" t="s">
        <v>82</v>
      </c>
      <c r="AW169" s="13" t="s">
        <v>30</v>
      </c>
      <c r="AX169" s="13" t="s">
        <v>73</v>
      </c>
      <c r="AY169" s="235" t="s">
        <v>148</v>
      </c>
    </row>
    <row r="170" spans="1:65" s="14" customFormat="1" ht="11.25">
      <c r="B170" s="236"/>
      <c r="C170" s="237"/>
      <c r="D170" s="226" t="s">
        <v>156</v>
      </c>
      <c r="E170" s="238" t="s">
        <v>1</v>
      </c>
      <c r="F170" s="239" t="s">
        <v>158</v>
      </c>
      <c r="G170" s="237"/>
      <c r="H170" s="240">
        <v>5</v>
      </c>
      <c r="I170" s="241"/>
      <c r="J170" s="237"/>
      <c r="K170" s="237"/>
      <c r="L170" s="242"/>
      <c r="M170" s="243"/>
      <c r="N170" s="244"/>
      <c r="O170" s="244"/>
      <c r="P170" s="244"/>
      <c r="Q170" s="244"/>
      <c r="R170" s="244"/>
      <c r="S170" s="244"/>
      <c r="T170" s="245"/>
      <c r="AT170" s="246" t="s">
        <v>156</v>
      </c>
      <c r="AU170" s="246" t="s">
        <v>159</v>
      </c>
      <c r="AV170" s="14" t="s">
        <v>159</v>
      </c>
      <c r="AW170" s="14" t="s">
        <v>30</v>
      </c>
      <c r="AX170" s="14" t="s">
        <v>80</v>
      </c>
      <c r="AY170" s="246" t="s">
        <v>148</v>
      </c>
    </row>
    <row r="171" spans="1:65" s="2" customFormat="1" ht="33" customHeight="1">
      <c r="A171" s="35"/>
      <c r="B171" s="36"/>
      <c r="C171" s="210" t="s">
        <v>184</v>
      </c>
      <c r="D171" s="210" t="s">
        <v>150</v>
      </c>
      <c r="E171" s="211" t="s">
        <v>185</v>
      </c>
      <c r="F171" s="212" t="s">
        <v>186</v>
      </c>
      <c r="G171" s="213" t="s">
        <v>182</v>
      </c>
      <c r="H171" s="214">
        <v>1.2</v>
      </c>
      <c r="I171" s="215"/>
      <c r="J171" s="216">
        <f>ROUND(I171*H171,2)</f>
        <v>0</v>
      </c>
      <c r="K171" s="217"/>
      <c r="L171" s="40"/>
      <c r="M171" s="218" t="s">
        <v>1</v>
      </c>
      <c r="N171" s="219" t="s">
        <v>38</v>
      </c>
      <c r="O171" s="72"/>
      <c r="P171" s="220">
        <f>O171*H171</f>
        <v>0</v>
      </c>
      <c r="Q171" s="220">
        <v>0</v>
      </c>
      <c r="R171" s="220">
        <f>Q171*H171</f>
        <v>0</v>
      </c>
      <c r="S171" s="220">
        <v>0</v>
      </c>
      <c r="T171" s="221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2" t="s">
        <v>154</v>
      </c>
      <c r="AT171" s="222" t="s">
        <v>150</v>
      </c>
      <c r="AU171" s="222" t="s">
        <v>159</v>
      </c>
      <c r="AY171" s="18" t="s">
        <v>148</v>
      </c>
      <c r="BE171" s="223">
        <f>IF(N171="základní",J171,0)</f>
        <v>0</v>
      </c>
      <c r="BF171" s="223">
        <f>IF(N171="snížená",J171,0)</f>
        <v>0</v>
      </c>
      <c r="BG171" s="223">
        <f>IF(N171="zákl. přenesená",J171,0)</f>
        <v>0</v>
      </c>
      <c r="BH171" s="223">
        <f>IF(N171="sníž. přenesená",J171,0)</f>
        <v>0</v>
      </c>
      <c r="BI171" s="223">
        <f>IF(N171="nulová",J171,0)</f>
        <v>0</v>
      </c>
      <c r="BJ171" s="18" t="s">
        <v>80</v>
      </c>
      <c r="BK171" s="223">
        <f>ROUND(I171*H171,2)</f>
        <v>0</v>
      </c>
      <c r="BL171" s="18" t="s">
        <v>154</v>
      </c>
      <c r="BM171" s="222" t="s">
        <v>187</v>
      </c>
    </row>
    <row r="172" spans="1:65" s="13" customFormat="1" ht="11.25">
      <c r="B172" s="224"/>
      <c r="C172" s="225"/>
      <c r="D172" s="226" t="s">
        <v>156</v>
      </c>
      <c r="E172" s="227" t="s">
        <v>1</v>
      </c>
      <c r="F172" s="228" t="s">
        <v>188</v>
      </c>
      <c r="G172" s="225"/>
      <c r="H172" s="229">
        <v>1.2</v>
      </c>
      <c r="I172" s="230"/>
      <c r="J172" s="225"/>
      <c r="K172" s="225"/>
      <c r="L172" s="231"/>
      <c r="M172" s="232"/>
      <c r="N172" s="233"/>
      <c r="O172" s="233"/>
      <c r="P172" s="233"/>
      <c r="Q172" s="233"/>
      <c r="R172" s="233"/>
      <c r="S172" s="233"/>
      <c r="T172" s="234"/>
      <c r="AT172" s="235" t="s">
        <v>156</v>
      </c>
      <c r="AU172" s="235" t="s">
        <v>159</v>
      </c>
      <c r="AV172" s="13" t="s">
        <v>82</v>
      </c>
      <c r="AW172" s="13" t="s">
        <v>30</v>
      </c>
      <c r="AX172" s="13" t="s">
        <v>73</v>
      </c>
      <c r="AY172" s="235" t="s">
        <v>148</v>
      </c>
    </row>
    <row r="173" spans="1:65" s="14" customFormat="1" ht="11.25">
      <c r="B173" s="236"/>
      <c r="C173" s="237"/>
      <c r="D173" s="226" t="s">
        <v>156</v>
      </c>
      <c r="E173" s="238" t="s">
        <v>1</v>
      </c>
      <c r="F173" s="239" t="s">
        <v>158</v>
      </c>
      <c r="G173" s="237"/>
      <c r="H173" s="240">
        <v>1.2</v>
      </c>
      <c r="I173" s="241"/>
      <c r="J173" s="237"/>
      <c r="K173" s="237"/>
      <c r="L173" s="242"/>
      <c r="M173" s="243"/>
      <c r="N173" s="244"/>
      <c r="O173" s="244"/>
      <c r="P173" s="244"/>
      <c r="Q173" s="244"/>
      <c r="R173" s="244"/>
      <c r="S173" s="244"/>
      <c r="T173" s="245"/>
      <c r="AT173" s="246" t="s">
        <v>156</v>
      </c>
      <c r="AU173" s="246" t="s">
        <v>159</v>
      </c>
      <c r="AV173" s="14" t="s">
        <v>159</v>
      </c>
      <c r="AW173" s="14" t="s">
        <v>30</v>
      </c>
      <c r="AX173" s="14" t="s">
        <v>73</v>
      </c>
      <c r="AY173" s="246" t="s">
        <v>148</v>
      </c>
    </row>
    <row r="174" spans="1:65" s="15" customFormat="1" ht="11.25">
      <c r="B174" s="247"/>
      <c r="C174" s="248"/>
      <c r="D174" s="226" t="s">
        <v>156</v>
      </c>
      <c r="E174" s="249" t="s">
        <v>1</v>
      </c>
      <c r="F174" s="250" t="s">
        <v>171</v>
      </c>
      <c r="G174" s="248"/>
      <c r="H174" s="251">
        <v>1.2</v>
      </c>
      <c r="I174" s="252"/>
      <c r="J174" s="248"/>
      <c r="K174" s="248"/>
      <c r="L174" s="253"/>
      <c r="M174" s="254"/>
      <c r="N174" s="255"/>
      <c r="O174" s="255"/>
      <c r="P174" s="255"/>
      <c r="Q174" s="255"/>
      <c r="R174" s="255"/>
      <c r="S174" s="255"/>
      <c r="T174" s="256"/>
      <c r="AT174" s="257" t="s">
        <v>156</v>
      </c>
      <c r="AU174" s="257" t="s">
        <v>159</v>
      </c>
      <c r="AV174" s="15" t="s">
        <v>154</v>
      </c>
      <c r="AW174" s="15" t="s">
        <v>30</v>
      </c>
      <c r="AX174" s="15" t="s">
        <v>80</v>
      </c>
      <c r="AY174" s="257" t="s">
        <v>148</v>
      </c>
    </row>
    <row r="175" spans="1:65" s="12" customFormat="1" ht="20.85" customHeight="1">
      <c r="B175" s="194"/>
      <c r="C175" s="195"/>
      <c r="D175" s="196" t="s">
        <v>72</v>
      </c>
      <c r="E175" s="208" t="s">
        <v>189</v>
      </c>
      <c r="F175" s="208" t="s">
        <v>190</v>
      </c>
      <c r="G175" s="195"/>
      <c r="H175" s="195"/>
      <c r="I175" s="198"/>
      <c r="J175" s="209">
        <f>BK175</f>
        <v>0</v>
      </c>
      <c r="K175" s="195"/>
      <c r="L175" s="200"/>
      <c r="M175" s="201"/>
      <c r="N175" s="202"/>
      <c r="O175" s="202"/>
      <c r="P175" s="203">
        <f>SUM(P176:P201)</f>
        <v>0</v>
      </c>
      <c r="Q175" s="202"/>
      <c r="R175" s="203">
        <f>SUM(R176:R201)</f>
        <v>0</v>
      </c>
      <c r="S175" s="202"/>
      <c r="T175" s="204">
        <f>SUM(T176:T201)</f>
        <v>0</v>
      </c>
      <c r="AR175" s="205" t="s">
        <v>80</v>
      </c>
      <c r="AT175" s="206" t="s">
        <v>72</v>
      </c>
      <c r="AU175" s="206" t="s">
        <v>82</v>
      </c>
      <c r="AY175" s="205" t="s">
        <v>148</v>
      </c>
      <c r="BK175" s="207">
        <f>SUM(BK176:BK201)</f>
        <v>0</v>
      </c>
    </row>
    <row r="176" spans="1:65" s="2" customFormat="1" ht="21.75" customHeight="1">
      <c r="A176" s="35"/>
      <c r="B176" s="36"/>
      <c r="C176" s="210" t="s">
        <v>191</v>
      </c>
      <c r="D176" s="210" t="s">
        <v>150</v>
      </c>
      <c r="E176" s="211" t="s">
        <v>192</v>
      </c>
      <c r="F176" s="212" t="s">
        <v>193</v>
      </c>
      <c r="G176" s="213" t="s">
        <v>182</v>
      </c>
      <c r="H176" s="214">
        <v>53.1</v>
      </c>
      <c r="I176" s="215"/>
      <c r="J176" s="216">
        <f>ROUND(I176*H176,2)</f>
        <v>0</v>
      </c>
      <c r="K176" s="217"/>
      <c r="L176" s="40"/>
      <c r="M176" s="218" t="s">
        <v>1</v>
      </c>
      <c r="N176" s="219" t="s">
        <v>38</v>
      </c>
      <c r="O176" s="72"/>
      <c r="P176" s="220">
        <f>O176*H176</f>
        <v>0</v>
      </c>
      <c r="Q176" s="220">
        <v>0</v>
      </c>
      <c r="R176" s="220">
        <f>Q176*H176</f>
        <v>0</v>
      </c>
      <c r="S176" s="220">
        <v>0</v>
      </c>
      <c r="T176" s="221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2" t="s">
        <v>154</v>
      </c>
      <c r="AT176" s="222" t="s">
        <v>150</v>
      </c>
      <c r="AU176" s="222" t="s">
        <v>159</v>
      </c>
      <c r="AY176" s="18" t="s">
        <v>148</v>
      </c>
      <c r="BE176" s="223">
        <f>IF(N176="základní",J176,0)</f>
        <v>0</v>
      </c>
      <c r="BF176" s="223">
        <f>IF(N176="snížená",J176,0)</f>
        <v>0</v>
      </c>
      <c r="BG176" s="223">
        <f>IF(N176="zákl. přenesená",J176,0)</f>
        <v>0</v>
      </c>
      <c r="BH176" s="223">
        <f>IF(N176="sníž. přenesená",J176,0)</f>
        <v>0</v>
      </c>
      <c r="BI176" s="223">
        <f>IF(N176="nulová",J176,0)</f>
        <v>0</v>
      </c>
      <c r="BJ176" s="18" t="s">
        <v>80</v>
      </c>
      <c r="BK176" s="223">
        <f>ROUND(I176*H176,2)</f>
        <v>0</v>
      </c>
      <c r="BL176" s="18" t="s">
        <v>154</v>
      </c>
      <c r="BM176" s="222" t="s">
        <v>194</v>
      </c>
    </row>
    <row r="177" spans="1:65" s="13" customFormat="1" ht="11.25">
      <c r="B177" s="224"/>
      <c r="C177" s="225"/>
      <c r="D177" s="226" t="s">
        <v>156</v>
      </c>
      <c r="E177" s="227" t="s">
        <v>1</v>
      </c>
      <c r="F177" s="228" t="s">
        <v>195</v>
      </c>
      <c r="G177" s="225"/>
      <c r="H177" s="229">
        <v>4.32</v>
      </c>
      <c r="I177" s="230"/>
      <c r="J177" s="225"/>
      <c r="K177" s="225"/>
      <c r="L177" s="231"/>
      <c r="M177" s="232"/>
      <c r="N177" s="233"/>
      <c r="O177" s="233"/>
      <c r="P177" s="233"/>
      <c r="Q177" s="233"/>
      <c r="R177" s="233"/>
      <c r="S177" s="233"/>
      <c r="T177" s="234"/>
      <c r="AT177" s="235" t="s">
        <v>156</v>
      </c>
      <c r="AU177" s="235" t="s">
        <v>159</v>
      </c>
      <c r="AV177" s="13" t="s">
        <v>82</v>
      </c>
      <c r="AW177" s="13" t="s">
        <v>30</v>
      </c>
      <c r="AX177" s="13" t="s">
        <v>73</v>
      </c>
      <c r="AY177" s="235" t="s">
        <v>148</v>
      </c>
    </row>
    <row r="178" spans="1:65" s="14" customFormat="1" ht="11.25">
      <c r="B178" s="236"/>
      <c r="C178" s="237"/>
      <c r="D178" s="226" t="s">
        <v>156</v>
      </c>
      <c r="E178" s="238" t="s">
        <v>1</v>
      </c>
      <c r="F178" s="239" t="s">
        <v>158</v>
      </c>
      <c r="G178" s="237"/>
      <c r="H178" s="240">
        <v>4.32</v>
      </c>
      <c r="I178" s="241"/>
      <c r="J178" s="237"/>
      <c r="K178" s="237"/>
      <c r="L178" s="242"/>
      <c r="M178" s="243"/>
      <c r="N178" s="244"/>
      <c r="O178" s="244"/>
      <c r="P178" s="244"/>
      <c r="Q178" s="244"/>
      <c r="R178" s="244"/>
      <c r="S178" s="244"/>
      <c r="T178" s="245"/>
      <c r="AT178" s="246" t="s">
        <v>156</v>
      </c>
      <c r="AU178" s="246" t="s">
        <v>159</v>
      </c>
      <c r="AV178" s="14" t="s">
        <v>159</v>
      </c>
      <c r="AW178" s="14" t="s">
        <v>30</v>
      </c>
      <c r="AX178" s="14" t="s">
        <v>73</v>
      </c>
      <c r="AY178" s="246" t="s">
        <v>148</v>
      </c>
    </row>
    <row r="179" spans="1:65" s="13" customFormat="1" ht="11.25">
      <c r="B179" s="224"/>
      <c r="C179" s="225"/>
      <c r="D179" s="226" t="s">
        <v>156</v>
      </c>
      <c r="E179" s="227" t="s">
        <v>1</v>
      </c>
      <c r="F179" s="228" t="s">
        <v>196</v>
      </c>
      <c r="G179" s="225"/>
      <c r="H179" s="229">
        <v>3.78</v>
      </c>
      <c r="I179" s="230"/>
      <c r="J179" s="225"/>
      <c r="K179" s="225"/>
      <c r="L179" s="231"/>
      <c r="M179" s="232"/>
      <c r="N179" s="233"/>
      <c r="O179" s="233"/>
      <c r="P179" s="233"/>
      <c r="Q179" s="233"/>
      <c r="R179" s="233"/>
      <c r="S179" s="233"/>
      <c r="T179" s="234"/>
      <c r="AT179" s="235" t="s">
        <v>156</v>
      </c>
      <c r="AU179" s="235" t="s">
        <v>159</v>
      </c>
      <c r="AV179" s="13" t="s">
        <v>82</v>
      </c>
      <c r="AW179" s="13" t="s">
        <v>30</v>
      </c>
      <c r="AX179" s="13" t="s">
        <v>73</v>
      </c>
      <c r="AY179" s="235" t="s">
        <v>148</v>
      </c>
    </row>
    <row r="180" spans="1:65" s="14" customFormat="1" ht="11.25">
      <c r="B180" s="236"/>
      <c r="C180" s="237"/>
      <c r="D180" s="226" t="s">
        <v>156</v>
      </c>
      <c r="E180" s="238" t="s">
        <v>1</v>
      </c>
      <c r="F180" s="239" t="s">
        <v>158</v>
      </c>
      <c r="G180" s="237"/>
      <c r="H180" s="240">
        <v>3.78</v>
      </c>
      <c r="I180" s="241"/>
      <c r="J180" s="237"/>
      <c r="K180" s="237"/>
      <c r="L180" s="242"/>
      <c r="M180" s="243"/>
      <c r="N180" s="244"/>
      <c r="O180" s="244"/>
      <c r="P180" s="244"/>
      <c r="Q180" s="244"/>
      <c r="R180" s="244"/>
      <c r="S180" s="244"/>
      <c r="T180" s="245"/>
      <c r="AT180" s="246" t="s">
        <v>156</v>
      </c>
      <c r="AU180" s="246" t="s">
        <v>159</v>
      </c>
      <c r="AV180" s="14" t="s">
        <v>159</v>
      </c>
      <c r="AW180" s="14" t="s">
        <v>30</v>
      </c>
      <c r="AX180" s="14" t="s">
        <v>73</v>
      </c>
      <c r="AY180" s="246" t="s">
        <v>148</v>
      </c>
    </row>
    <row r="181" spans="1:65" s="13" customFormat="1" ht="11.25">
      <c r="B181" s="224"/>
      <c r="C181" s="225"/>
      <c r="D181" s="226" t="s">
        <v>156</v>
      </c>
      <c r="E181" s="227" t="s">
        <v>1</v>
      </c>
      <c r="F181" s="228" t="s">
        <v>197</v>
      </c>
      <c r="G181" s="225"/>
      <c r="H181" s="229">
        <v>5.4</v>
      </c>
      <c r="I181" s="230"/>
      <c r="J181" s="225"/>
      <c r="K181" s="225"/>
      <c r="L181" s="231"/>
      <c r="M181" s="232"/>
      <c r="N181" s="233"/>
      <c r="O181" s="233"/>
      <c r="P181" s="233"/>
      <c r="Q181" s="233"/>
      <c r="R181" s="233"/>
      <c r="S181" s="233"/>
      <c r="T181" s="234"/>
      <c r="AT181" s="235" t="s">
        <v>156</v>
      </c>
      <c r="AU181" s="235" t="s">
        <v>159</v>
      </c>
      <c r="AV181" s="13" t="s">
        <v>82</v>
      </c>
      <c r="AW181" s="13" t="s">
        <v>30</v>
      </c>
      <c r="AX181" s="13" t="s">
        <v>73</v>
      </c>
      <c r="AY181" s="235" t="s">
        <v>148</v>
      </c>
    </row>
    <row r="182" spans="1:65" s="14" customFormat="1" ht="11.25">
      <c r="B182" s="236"/>
      <c r="C182" s="237"/>
      <c r="D182" s="226" t="s">
        <v>156</v>
      </c>
      <c r="E182" s="238" t="s">
        <v>1</v>
      </c>
      <c r="F182" s="239" t="s">
        <v>158</v>
      </c>
      <c r="G182" s="237"/>
      <c r="H182" s="240">
        <v>5.4</v>
      </c>
      <c r="I182" s="241"/>
      <c r="J182" s="237"/>
      <c r="K182" s="237"/>
      <c r="L182" s="242"/>
      <c r="M182" s="243"/>
      <c r="N182" s="244"/>
      <c r="O182" s="244"/>
      <c r="P182" s="244"/>
      <c r="Q182" s="244"/>
      <c r="R182" s="244"/>
      <c r="S182" s="244"/>
      <c r="T182" s="245"/>
      <c r="AT182" s="246" t="s">
        <v>156</v>
      </c>
      <c r="AU182" s="246" t="s">
        <v>159</v>
      </c>
      <c r="AV182" s="14" t="s">
        <v>159</v>
      </c>
      <c r="AW182" s="14" t="s">
        <v>30</v>
      </c>
      <c r="AX182" s="14" t="s">
        <v>73</v>
      </c>
      <c r="AY182" s="246" t="s">
        <v>148</v>
      </c>
    </row>
    <row r="183" spans="1:65" s="16" customFormat="1" ht="11.25">
      <c r="B183" s="258"/>
      <c r="C183" s="259"/>
      <c r="D183" s="226" t="s">
        <v>156</v>
      </c>
      <c r="E183" s="260" t="s">
        <v>1</v>
      </c>
      <c r="F183" s="261" t="s">
        <v>198</v>
      </c>
      <c r="G183" s="259"/>
      <c r="H183" s="260" t="s">
        <v>1</v>
      </c>
      <c r="I183" s="262"/>
      <c r="J183" s="259"/>
      <c r="K183" s="259"/>
      <c r="L183" s="263"/>
      <c r="M183" s="264"/>
      <c r="N183" s="265"/>
      <c r="O183" s="265"/>
      <c r="P183" s="265"/>
      <c r="Q183" s="265"/>
      <c r="R183" s="265"/>
      <c r="S183" s="265"/>
      <c r="T183" s="266"/>
      <c r="AT183" s="267" t="s">
        <v>156</v>
      </c>
      <c r="AU183" s="267" t="s">
        <v>159</v>
      </c>
      <c r="AV183" s="16" t="s">
        <v>80</v>
      </c>
      <c r="AW183" s="16" t="s">
        <v>30</v>
      </c>
      <c r="AX183" s="16" t="s">
        <v>73</v>
      </c>
      <c r="AY183" s="267" t="s">
        <v>148</v>
      </c>
    </row>
    <row r="184" spans="1:65" s="13" customFormat="1" ht="11.25">
      <c r="B184" s="224"/>
      <c r="C184" s="225"/>
      <c r="D184" s="226" t="s">
        <v>156</v>
      </c>
      <c r="E184" s="227" t="s">
        <v>1</v>
      </c>
      <c r="F184" s="228" t="s">
        <v>199</v>
      </c>
      <c r="G184" s="225"/>
      <c r="H184" s="229">
        <v>33.119999999999997</v>
      </c>
      <c r="I184" s="230"/>
      <c r="J184" s="225"/>
      <c r="K184" s="225"/>
      <c r="L184" s="231"/>
      <c r="M184" s="232"/>
      <c r="N184" s="233"/>
      <c r="O184" s="233"/>
      <c r="P184" s="233"/>
      <c r="Q184" s="233"/>
      <c r="R184" s="233"/>
      <c r="S184" s="233"/>
      <c r="T184" s="234"/>
      <c r="AT184" s="235" t="s">
        <v>156</v>
      </c>
      <c r="AU184" s="235" t="s">
        <v>159</v>
      </c>
      <c r="AV184" s="13" t="s">
        <v>82</v>
      </c>
      <c r="AW184" s="13" t="s">
        <v>30</v>
      </c>
      <c r="AX184" s="13" t="s">
        <v>73</v>
      </c>
      <c r="AY184" s="235" t="s">
        <v>148</v>
      </c>
    </row>
    <row r="185" spans="1:65" s="13" customFormat="1" ht="11.25">
      <c r="B185" s="224"/>
      <c r="C185" s="225"/>
      <c r="D185" s="226" t="s">
        <v>156</v>
      </c>
      <c r="E185" s="227" t="s">
        <v>1</v>
      </c>
      <c r="F185" s="228" t="s">
        <v>200</v>
      </c>
      <c r="G185" s="225"/>
      <c r="H185" s="229">
        <v>6.48</v>
      </c>
      <c r="I185" s="230"/>
      <c r="J185" s="225"/>
      <c r="K185" s="225"/>
      <c r="L185" s="231"/>
      <c r="M185" s="232"/>
      <c r="N185" s="233"/>
      <c r="O185" s="233"/>
      <c r="P185" s="233"/>
      <c r="Q185" s="233"/>
      <c r="R185" s="233"/>
      <c r="S185" s="233"/>
      <c r="T185" s="234"/>
      <c r="AT185" s="235" t="s">
        <v>156</v>
      </c>
      <c r="AU185" s="235" t="s">
        <v>159</v>
      </c>
      <c r="AV185" s="13" t="s">
        <v>82</v>
      </c>
      <c r="AW185" s="13" t="s">
        <v>30</v>
      </c>
      <c r="AX185" s="13" t="s">
        <v>73</v>
      </c>
      <c r="AY185" s="235" t="s">
        <v>148</v>
      </c>
    </row>
    <row r="186" spans="1:65" s="14" customFormat="1" ht="11.25">
      <c r="B186" s="236"/>
      <c r="C186" s="237"/>
      <c r="D186" s="226" t="s">
        <v>156</v>
      </c>
      <c r="E186" s="238" t="s">
        <v>1</v>
      </c>
      <c r="F186" s="239" t="s">
        <v>158</v>
      </c>
      <c r="G186" s="237"/>
      <c r="H186" s="240">
        <v>39.6</v>
      </c>
      <c r="I186" s="241"/>
      <c r="J186" s="237"/>
      <c r="K186" s="237"/>
      <c r="L186" s="242"/>
      <c r="M186" s="243"/>
      <c r="N186" s="244"/>
      <c r="O186" s="244"/>
      <c r="P186" s="244"/>
      <c r="Q186" s="244"/>
      <c r="R186" s="244"/>
      <c r="S186" s="244"/>
      <c r="T186" s="245"/>
      <c r="AT186" s="246" t="s">
        <v>156</v>
      </c>
      <c r="AU186" s="246" t="s">
        <v>159</v>
      </c>
      <c r="AV186" s="14" t="s">
        <v>159</v>
      </c>
      <c r="AW186" s="14" t="s">
        <v>30</v>
      </c>
      <c r="AX186" s="14" t="s">
        <v>73</v>
      </c>
      <c r="AY186" s="246" t="s">
        <v>148</v>
      </c>
    </row>
    <row r="187" spans="1:65" s="15" customFormat="1" ht="11.25">
      <c r="B187" s="247"/>
      <c r="C187" s="248"/>
      <c r="D187" s="226" t="s">
        <v>156</v>
      </c>
      <c r="E187" s="249" t="s">
        <v>1</v>
      </c>
      <c r="F187" s="250" t="s">
        <v>171</v>
      </c>
      <c r="G187" s="248"/>
      <c r="H187" s="251">
        <v>53.1</v>
      </c>
      <c r="I187" s="252"/>
      <c r="J187" s="248"/>
      <c r="K187" s="248"/>
      <c r="L187" s="253"/>
      <c r="M187" s="254"/>
      <c r="N187" s="255"/>
      <c r="O187" s="255"/>
      <c r="P187" s="255"/>
      <c r="Q187" s="255"/>
      <c r="R187" s="255"/>
      <c r="S187" s="255"/>
      <c r="T187" s="256"/>
      <c r="AT187" s="257" t="s">
        <v>156</v>
      </c>
      <c r="AU187" s="257" t="s">
        <v>159</v>
      </c>
      <c r="AV187" s="15" t="s">
        <v>154</v>
      </c>
      <c r="AW187" s="15" t="s">
        <v>30</v>
      </c>
      <c r="AX187" s="15" t="s">
        <v>80</v>
      </c>
      <c r="AY187" s="257" t="s">
        <v>148</v>
      </c>
    </row>
    <row r="188" spans="1:65" s="2" customFormat="1" ht="21.75" customHeight="1">
      <c r="A188" s="35"/>
      <c r="B188" s="36"/>
      <c r="C188" s="210" t="s">
        <v>201</v>
      </c>
      <c r="D188" s="210" t="s">
        <v>150</v>
      </c>
      <c r="E188" s="211" t="s">
        <v>202</v>
      </c>
      <c r="F188" s="212" t="s">
        <v>203</v>
      </c>
      <c r="G188" s="213" t="s">
        <v>182</v>
      </c>
      <c r="H188" s="214">
        <v>2.89</v>
      </c>
      <c r="I188" s="215"/>
      <c r="J188" s="216">
        <f>ROUND(I188*H188,2)</f>
        <v>0</v>
      </c>
      <c r="K188" s="217"/>
      <c r="L188" s="40"/>
      <c r="M188" s="218" t="s">
        <v>1</v>
      </c>
      <c r="N188" s="219" t="s">
        <v>38</v>
      </c>
      <c r="O188" s="72"/>
      <c r="P188" s="220">
        <f>O188*H188</f>
        <v>0</v>
      </c>
      <c r="Q188" s="220">
        <v>0</v>
      </c>
      <c r="R188" s="220">
        <f>Q188*H188</f>
        <v>0</v>
      </c>
      <c r="S188" s="220">
        <v>0</v>
      </c>
      <c r="T188" s="221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22" t="s">
        <v>154</v>
      </c>
      <c r="AT188" s="222" t="s">
        <v>150</v>
      </c>
      <c r="AU188" s="222" t="s">
        <v>159</v>
      </c>
      <c r="AY188" s="18" t="s">
        <v>148</v>
      </c>
      <c r="BE188" s="223">
        <f>IF(N188="základní",J188,0)</f>
        <v>0</v>
      </c>
      <c r="BF188" s="223">
        <f>IF(N188="snížená",J188,0)</f>
        <v>0</v>
      </c>
      <c r="BG188" s="223">
        <f>IF(N188="zákl. přenesená",J188,0)</f>
        <v>0</v>
      </c>
      <c r="BH188" s="223">
        <f>IF(N188="sníž. přenesená",J188,0)</f>
        <v>0</v>
      </c>
      <c r="BI188" s="223">
        <f>IF(N188="nulová",J188,0)</f>
        <v>0</v>
      </c>
      <c r="BJ188" s="18" t="s">
        <v>80</v>
      </c>
      <c r="BK188" s="223">
        <f>ROUND(I188*H188,2)</f>
        <v>0</v>
      </c>
      <c r="BL188" s="18" t="s">
        <v>154</v>
      </c>
      <c r="BM188" s="222" t="s">
        <v>204</v>
      </c>
    </row>
    <row r="189" spans="1:65" s="13" customFormat="1" ht="11.25">
      <c r="B189" s="224"/>
      <c r="C189" s="225"/>
      <c r="D189" s="226" t="s">
        <v>156</v>
      </c>
      <c r="E189" s="227" t="s">
        <v>1</v>
      </c>
      <c r="F189" s="228" t="s">
        <v>205</v>
      </c>
      <c r="G189" s="225"/>
      <c r="H189" s="229">
        <v>0.85</v>
      </c>
      <c r="I189" s="230"/>
      <c r="J189" s="225"/>
      <c r="K189" s="225"/>
      <c r="L189" s="231"/>
      <c r="M189" s="232"/>
      <c r="N189" s="233"/>
      <c r="O189" s="233"/>
      <c r="P189" s="233"/>
      <c r="Q189" s="233"/>
      <c r="R189" s="233"/>
      <c r="S189" s="233"/>
      <c r="T189" s="234"/>
      <c r="AT189" s="235" t="s">
        <v>156</v>
      </c>
      <c r="AU189" s="235" t="s">
        <v>159</v>
      </c>
      <c r="AV189" s="13" t="s">
        <v>82</v>
      </c>
      <c r="AW189" s="13" t="s">
        <v>30</v>
      </c>
      <c r="AX189" s="13" t="s">
        <v>73</v>
      </c>
      <c r="AY189" s="235" t="s">
        <v>148</v>
      </c>
    </row>
    <row r="190" spans="1:65" s="14" customFormat="1" ht="11.25">
      <c r="B190" s="236"/>
      <c r="C190" s="237"/>
      <c r="D190" s="226" t="s">
        <v>156</v>
      </c>
      <c r="E190" s="238" t="s">
        <v>1</v>
      </c>
      <c r="F190" s="239" t="s">
        <v>158</v>
      </c>
      <c r="G190" s="237"/>
      <c r="H190" s="240">
        <v>0.85</v>
      </c>
      <c r="I190" s="241"/>
      <c r="J190" s="237"/>
      <c r="K190" s="237"/>
      <c r="L190" s="242"/>
      <c r="M190" s="243"/>
      <c r="N190" s="244"/>
      <c r="O190" s="244"/>
      <c r="P190" s="244"/>
      <c r="Q190" s="244"/>
      <c r="R190" s="244"/>
      <c r="S190" s="244"/>
      <c r="T190" s="245"/>
      <c r="AT190" s="246" t="s">
        <v>156</v>
      </c>
      <c r="AU190" s="246" t="s">
        <v>159</v>
      </c>
      <c r="AV190" s="14" t="s">
        <v>159</v>
      </c>
      <c r="AW190" s="14" t="s">
        <v>30</v>
      </c>
      <c r="AX190" s="14" t="s">
        <v>73</v>
      </c>
      <c r="AY190" s="246" t="s">
        <v>148</v>
      </c>
    </row>
    <row r="191" spans="1:65" s="13" customFormat="1" ht="11.25">
      <c r="B191" s="224"/>
      <c r="C191" s="225"/>
      <c r="D191" s="226" t="s">
        <v>156</v>
      </c>
      <c r="E191" s="227" t="s">
        <v>1</v>
      </c>
      <c r="F191" s="228" t="s">
        <v>206</v>
      </c>
      <c r="G191" s="225"/>
      <c r="H191" s="229">
        <v>2.04</v>
      </c>
      <c r="I191" s="230"/>
      <c r="J191" s="225"/>
      <c r="K191" s="225"/>
      <c r="L191" s="231"/>
      <c r="M191" s="232"/>
      <c r="N191" s="233"/>
      <c r="O191" s="233"/>
      <c r="P191" s="233"/>
      <c r="Q191" s="233"/>
      <c r="R191" s="233"/>
      <c r="S191" s="233"/>
      <c r="T191" s="234"/>
      <c r="AT191" s="235" t="s">
        <v>156</v>
      </c>
      <c r="AU191" s="235" t="s">
        <v>159</v>
      </c>
      <c r="AV191" s="13" t="s">
        <v>82</v>
      </c>
      <c r="AW191" s="13" t="s">
        <v>30</v>
      </c>
      <c r="AX191" s="13" t="s">
        <v>73</v>
      </c>
      <c r="AY191" s="235" t="s">
        <v>148</v>
      </c>
    </row>
    <row r="192" spans="1:65" s="14" customFormat="1" ht="11.25">
      <c r="B192" s="236"/>
      <c r="C192" s="237"/>
      <c r="D192" s="226" t="s">
        <v>156</v>
      </c>
      <c r="E192" s="238" t="s">
        <v>1</v>
      </c>
      <c r="F192" s="239" t="s">
        <v>158</v>
      </c>
      <c r="G192" s="237"/>
      <c r="H192" s="240">
        <v>2.04</v>
      </c>
      <c r="I192" s="241"/>
      <c r="J192" s="237"/>
      <c r="K192" s="237"/>
      <c r="L192" s="242"/>
      <c r="M192" s="243"/>
      <c r="N192" s="244"/>
      <c r="O192" s="244"/>
      <c r="P192" s="244"/>
      <c r="Q192" s="244"/>
      <c r="R192" s="244"/>
      <c r="S192" s="244"/>
      <c r="T192" s="245"/>
      <c r="AT192" s="246" t="s">
        <v>156</v>
      </c>
      <c r="AU192" s="246" t="s">
        <v>159</v>
      </c>
      <c r="AV192" s="14" t="s">
        <v>159</v>
      </c>
      <c r="AW192" s="14" t="s">
        <v>30</v>
      </c>
      <c r="AX192" s="14" t="s">
        <v>73</v>
      </c>
      <c r="AY192" s="246" t="s">
        <v>148</v>
      </c>
    </row>
    <row r="193" spans="1:65" s="15" customFormat="1" ht="11.25">
      <c r="B193" s="247"/>
      <c r="C193" s="248"/>
      <c r="D193" s="226" t="s">
        <v>156</v>
      </c>
      <c r="E193" s="249" t="s">
        <v>1</v>
      </c>
      <c r="F193" s="250" t="s">
        <v>171</v>
      </c>
      <c r="G193" s="248"/>
      <c r="H193" s="251">
        <v>2.89</v>
      </c>
      <c r="I193" s="252"/>
      <c r="J193" s="248"/>
      <c r="K193" s="248"/>
      <c r="L193" s="253"/>
      <c r="M193" s="254"/>
      <c r="N193" s="255"/>
      <c r="O193" s="255"/>
      <c r="P193" s="255"/>
      <c r="Q193" s="255"/>
      <c r="R193" s="255"/>
      <c r="S193" s="255"/>
      <c r="T193" s="256"/>
      <c r="AT193" s="257" t="s">
        <v>156</v>
      </c>
      <c r="AU193" s="257" t="s">
        <v>159</v>
      </c>
      <c r="AV193" s="15" t="s">
        <v>154</v>
      </c>
      <c r="AW193" s="15" t="s">
        <v>30</v>
      </c>
      <c r="AX193" s="15" t="s">
        <v>80</v>
      </c>
      <c r="AY193" s="257" t="s">
        <v>148</v>
      </c>
    </row>
    <row r="194" spans="1:65" s="2" customFormat="1" ht="21.75" customHeight="1">
      <c r="A194" s="35"/>
      <c r="B194" s="36"/>
      <c r="C194" s="210" t="s">
        <v>207</v>
      </c>
      <c r="D194" s="210" t="s">
        <v>150</v>
      </c>
      <c r="E194" s="211" t="s">
        <v>208</v>
      </c>
      <c r="F194" s="212" t="s">
        <v>209</v>
      </c>
      <c r="G194" s="213" t="s">
        <v>182</v>
      </c>
      <c r="H194" s="214">
        <v>38.378999999999998</v>
      </c>
      <c r="I194" s="215"/>
      <c r="J194" s="216">
        <f>ROUND(I194*H194,2)</f>
        <v>0</v>
      </c>
      <c r="K194" s="217"/>
      <c r="L194" s="40"/>
      <c r="M194" s="218" t="s">
        <v>1</v>
      </c>
      <c r="N194" s="219" t="s">
        <v>38</v>
      </c>
      <c r="O194" s="72"/>
      <c r="P194" s="220">
        <f>O194*H194</f>
        <v>0</v>
      </c>
      <c r="Q194" s="220">
        <v>0</v>
      </c>
      <c r="R194" s="220">
        <f>Q194*H194</f>
        <v>0</v>
      </c>
      <c r="S194" s="220">
        <v>0</v>
      </c>
      <c r="T194" s="221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22" t="s">
        <v>154</v>
      </c>
      <c r="AT194" s="222" t="s">
        <v>150</v>
      </c>
      <c r="AU194" s="222" t="s">
        <v>159</v>
      </c>
      <c r="AY194" s="18" t="s">
        <v>148</v>
      </c>
      <c r="BE194" s="223">
        <f>IF(N194="základní",J194,0)</f>
        <v>0</v>
      </c>
      <c r="BF194" s="223">
        <f>IF(N194="snížená",J194,0)</f>
        <v>0</v>
      </c>
      <c r="BG194" s="223">
        <f>IF(N194="zákl. přenesená",J194,0)</f>
        <v>0</v>
      </c>
      <c r="BH194" s="223">
        <f>IF(N194="sníž. přenesená",J194,0)</f>
        <v>0</v>
      </c>
      <c r="BI194" s="223">
        <f>IF(N194="nulová",J194,0)</f>
        <v>0</v>
      </c>
      <c r="BJ194" s="18" t="s">
        <v>80</v>
      </c>
      <c r="BK194" s="223">
        <f>ROUND(I194*H194,2)</f>
        <v>0</v>
      </c>
      <c r="BL194" s="18" t="s">
        <v>154</v>
      </c>
      <c r="BM194" s="222" t="s">
        <v>210</v>
      </c>
    </row>
    <row r="195" spans="1:65" s="16" customFormat="1" ht="11.25">
      <c r="B195" s="258"/>
      <c r="C195" s="259"/>
      <c r="D195" s="226" t="s">
        <v>156</v>
      </c>
      <c r="E195" s="260" t="s">
        <v>1</v>
      </c>
      <c r="F195" s="261" t="s">
        <v>211</v>
      </c>
      <c r="G195" s="259"/>
      <c r="H195" s="260" t="s">
        <v>1</v>
      </c>
      <c r="I195" s="262"/>
      <c r="J195" s="259"/>
      <c r="K195" s="259"/>
      <c r="L195" s="263"/>
      <c r="M195" s="264"/>
      <c r="N195" s="265"/>
      <c r="O195" s="265"/>
      <c r="P195" s="265"/>
      <c r="Q195" s="265"/>
      <c r="R195" s="265"/>
      <c r="S195" s="265"/>
      <c r="T195" s="266"/>
      <c r="AT195" s="267" t="s">
        <v>156</v>
      </c>
      <c r="AU195" s="267" t="s">
        <v>159</v>
      </c>
      <c r="AV195" s="16" t="s">
        <v>80</v>
      </c>
      <c r="AW195" s="16" t="s">
        <v>30</v>
      </c>
      <c r="AX195" s="16" t="s">
        <v>73</v>
      </c>
      <c r="AY195" s="267" t="s">
        <v>148</v>
      </c>
    </row>
    <row r="196" spans="1:65" s="13" customFormat="1" ht="11.25">
      <c r="B196" s="224"/>
      <c r="C196" s="225"/>
      <c r="D196" s="226" t="s">
        <v>156</v>
      </c>
      <c r="E196" s="227" t="s">
        <v>1</v>
      </c>
      <c r="F196" s="228" t="s">
        <v>212</v>
      </c>
      <c r="G196" s="225"/>
      <c r="H196" s="229">
        <v>15.444000000000001</v>
      </c>
      <c r="I196" s="230"/>
      <c r="J196" s="225"/>
      <c r="K196" s="225"/>
      <c r="L196" s="231"/>
      <c r="M196" s="232"/>
      <c r="N196" s="233"/>
      <c r="O196" s="233"/>
      <c r="P196" s="233"/>
      <c r="Q196" s="233"/>
      <c r="R196" s="233"/>
      <c r="S196" s="233"/>
      <c r="T196" s="234"/>
      <c r="AT196" s="235" t="s">
        <v>156</v>
      </c>
      <c r="AU196" s="235" t="s">
        <v>159</v>
      </c>
      <c r="AV196" s="13" t="s">
        <v>82</v>
      </c>
      <c r="AW196" s="13" t="s">
        <v>30</v>
      </c>
      <c r="AX196" s="13" t="s">
        <v>73</v>
      </c>
      <c r="AY196" s="235" t="s">
        <v>148</v>
      </c>
    </row>
    <row r="197" spans="1:65" s="13" customFormat="1" ht="11.25">
      <c r="B197" s="224"/>
      <c r="C197" s="225"/>
      <c r="D197" s="226" t="s">
        <v>156</v>
      </c>
      <c r="E197" s="227" t="s">
        <v>1</v>
      </c>
      <c r="F197" s="228" t="s">
        <v>213</v>
      </c>
      <c r="G197" s="225"/>
      <c r="H197" s="229">
        <v>5.19</v>
      </c>
      <c r="I197" s="230"/>
      <c r="J197" s="225"/>
      <c r="K197" s="225"/>
      <c r="L197" s="231"/>
      <c r="M197" s="232"/>
      <c r="N197" s="233"/>
      <c r="O197" s="233"/>
      <c r="P197" s="233"/>
      <c r="Q197" s="233"/>
      <c r="R197" s="233"/>
      <c r="S197" s="233"/>
      <c r="T197" s="234"/>
      <c r="AT197" s="235" t="s">
        <v>156</v>
      </c>
      <c r="AU197" s="235" t="s">
        <v>159</v>
      </c>
      <c r="AV197" s="13" t="s">
        <v>82</v>
      </c>
      <c r="AW197" s="13" t="s">
        <v>30</v>
      </c>
      <c r="AX197" s="13" t="s">
        <v>73</v>
      </c>
      <c r="AY197" s="235" t="s">
        <v>148</v>
      </c>
    </row>
    <row r="198" spans="1:65" s="13" customFormat="1" ht="11.25">
      <c r="B198" s="224"/>
      <c r="C198" s="225"/>
      <c r="D198" s="226" t="s">
        <v>156</v>
      </c>
      <c r="E198" s="227" t="s">
        <v>1</v>
      </c>
      <c r="F198" s="228" t="s">
        <v>214</v>
      </c>
      <c r="G198" s="225"/>
      <c r="H198" s="229">
        <v>14.256</v>
      </c>
      <c r="I198" s="230"/>
      <c r="J198" s="225"/>
      <c r="K198" s="225"/>
      <c r="L198" s="231"/>
      <c r="M198" s="232"/>
      <c r="N198" s="233"/>
      <c r="O198" s="233"/>
      <c r="P198" s="233"/>
      <c r="Q198" s="233"/>
      <c r="R198" s="233"/>
      <c r="S198" s="233"/>
      <c r="T198" s="234"/>
      <c r="AT198" s="235" t="s">
        <v>156</v>
      </c>
      <c r="AU198" s="235" t="s">
        <v>159</v>
      </c>
      <c r="AV198" s="13" t="s">
        <v>82</v>
      </c>
      <c r="AW198" s="13" t="s">
        <v>30</v>
      </c>
      <c r="AX198" s="13" t="s">
        <v>73</v>
      </c>
      <c r="AY198" s="235" t="s">
        <v>148</v>
      </c>
    </row>
    <row r="199" spans="1:65" s="14" customFormat="1" ht="11.25">
      <c r="B199" s="236"/>
      <c r="C199" s="237"/>
      <c r="D199" s="226" t="s">
        <v>156</v>
      </c>
      <c r="E199" s="238" t="s">
        <v>1</v>
      </c>
      <c r="F199" s="239" t="s">
        <v>158</v>
      </c>
      <c r="G199" s="237"/>
      <c r="H199" s="240">
        <v>34.89</v>
      </c>
      <c r="I199" s="241"/>
      <c r="J199" s="237"/>
      <c r="K199" s="237"/>
      <c r="L199" s="242"/>
      <c r="M199" s="243"/>
      <c r="N199" s="244"/>
      <c r="O199" s="244"/>
      <c r="P199" s="244"/>
      <c r="Q199" s="244"/>
      <c r="R199" s="244"/>
      <c r="S199" s="244"/>
      <c r="T199" s="245"/>
      <c r="AT199" s="246" t="s">
        <v>156</v>
      </c>
      <c r="AU199" s="246" t="s">
        <v>159</v>
      </c>
      <c r="AV199" s="14" t="s">
        <v>159</v>
      </c>
      <c r="AW199" s="14" t="s">
        <v>30</v>
      </c>
      <c r="AX199" s="14" t="s">
        <v>73</v>
      </c>
      <c r="AY199" s="246" t="s">
        <v>148</v>
      </c>
    </row>
    <row r="200" spans="1:65" s="15" customFormat="1" ht="11.25">
      <c r="B200" s="247"/>
      <c r="C200" s="248"/>
      <c r="D200" s="226" t="s">
        <v>156</v>
      </c>
      <c r="E200" s="249" t="s">
        <v>1</v>
      </c>
      <c r="F200" s="250" t="s">
        <v>171</v>
      </c>
      <c r="G200" s="248"/>
      <c r="H200" s="251">
        <v>34.89</v>
      </c>
      <c r="I200" s="252"/>
      <c r="J200" s="248"/>
      <c r="K200" s="248"/>
      <c r="L200" s="253"/>
      <c r="M200" s="254"/>
      <c r="N200" s="255"/>
      <c r="O200" s="255"/>
      <c r="P200" s="255"/>
      <c r="Q200" s="255"/>
      <c r="R200" s="255"/>
      <c r="S200" s="255"/>
      <c r="T200" s="256"/>
      <c r="AT200" s="257" t="s">
        <v>156</v>
      </c>
      <c r="AU200" s="257" t="s">
        <v>159</v>
      </c>
      <c r="AV200" s="15" t="s">
        <v>154</v>
      </c>
      <c r="AW200" s="15" t="s">
        <v>30</v>
      </c>
      <c r="AX200" s="15" t="s">
        <v>80</v>
      </c>
      <c r="AY200" s="257" t="s">
        <v>148</v>
      </c>
    </row>
    <row r="201" spans="1:65" s="13" customFormat="1" ht="11.25">
      <c r="B201" s="224"/>
      <c r="C201" s="225"/>
      <c r="D201" s="226" t="s">
        <v>156</v>
      </c>
      <c r="E201" s="225"/>
      <c r="F201" s="228" t="s">
        <v>215</v>
      </c>
      <c r="G201" s="225"/>
      <c r="H201" s="229">
        <v>38.378999999999998</v>
      </c>
      <c r="I201" s="230"/>
      <c r="J201" s="225"/>
      <c r="K201" s="225"/>
      <c r="L201" s="231"/>
      <c r="M201" s="232"/>
      <c r="N201" s="233"/>
      <c r="O201" s="233"/>
      <c r="P201" s="233"/>
      <c r="Q201" s="233"/>
      <c r="R201" s="233"/>
      <c r="S201" s="233"/>
      <c r="T201" s="234"/>
      <c r="AT201" s="235" t="s">
        <v>156</v>
      </c>
      <c r="AU201" s="235" t="s">
        <v>159</v>
      </c>
      <c r="AV201" s="13" t="s">
        <v>82</v>
      </c>
      <c r="AW201" s="13" t="s">
        <v>4</v>
      </c>
      <c r="AX201" s="13" t="s">
        <v>80</v>
      </c>
      <c r="AY201" s="235" t="s">
        <v>148</v>
      </c>
    </row>
    <row r="202" spans="1:65" s="12" customFormat="1" ht="20.85" customHeight="1">
      <c r="B202" s="194"/>
      <c r="C202" s="195"/>
      <c r="D202" s="196" t="s">
        <v>72</v>
      </c>
      <c r="E202" s="208" t="s">
        <v>8</v>
      </c>
      <c r="F202" s="208" t="s">
        <v>216</v>
      </c>
      <c r="G202" s="195"/>
      <c r="H202" s="195"/>
      <c r="I202" s="198"/>
      <c r="J202" s="209">
        <f>BK202</f>
        <v>0</v>
      </c>
      <c r="K202" s="195"/>
      <c r="L202" s="200"/>
      <c r="M202" s="201"/>
      <c r="N202" s="202"/>
      <c r="O202" s="202"/>
      <c r="P202" s="203">
        <f>SUM(P203:P217)</f>
        <v>0</v>
      </c>
      <c r="Q202" s="202"/>
      <c r="R202" s="203">
        <f>SUM(R203:R217)</f>
        <v>6.228199999999999E-2</v>
      </c>
      <c r="S202" s="202"/>
      <c r="T202" s="204">
        <f>SUM(T203:T217)</f>
        <v>0</v>
      </c>
      <c r="AR202" s="205" t="s">
        <v>80</v>
      </c>
      <c r="AT202" s="206" t="s">
        <v>72</v>
      </c>
      <c r="AU202" s="206" t="s">
        <v>82</v>
      </c>
      <c r="AY202" s="205" t="s">
        <v>148</v>
      </c>
      <c r="BK202" s="207">
        <f>SUM(BK203:BK217)</f>
        <v>0</v>
      </c>
    </row>
    <row r="203" spans="1:65" s="2" customFormat="1" ht="21.75" customHeight="1">
      <c r="A203" s="35"/>
      <c r="B203" s="36"/>
      <c r="C203" s="210" t="s">
        <v>217</v>
      </c>
      <c r="D203" s="210" t="s">
        <v>150</v>
      </c>
      <c r="E203" s="211" t="s">
        <v>218</v>
      </c>
      <c r="F203" s="212" t="s">
        <v>219</v>
      </c>
      <c r="G203" s="213" t="s">
        <v>153</v>
      </c>
      <c r="H203" s="214">
        <v>41.8</v>
      </c>
      <c r="I203" s="215"/>
      <c r="J203" s="216">
        <f>ROUND(I203*H203,2)</f>
        <v>0</v>
      </c>
      <c r="K203" s="217"/>
      <c r="L203" s="40"/>
      <c r="M203" s="218" t="s">
        <v>1</v>
      </c>
      <c r="N203" s="219" t="s">
        <v>38</v>
      </c>
      <c r="O203" s="72"/>
      <c r="P203" s="220">
        <f>O203*H203</f>
        <v>0</v>
      </c>
      <c r="Q203" s="220">
        <v>6.9999999999999999E-4</v>
      </c>
      <c r="R203" s="220">
        <f>Q203*H203</f>
        <v>2.9259999999999998E-2</v>
      </c>
      <c r="S203" s="220">
        <v>0</v>
      </c>
      <c r="T203" s="221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22" t="s">
        <v>154</v>
      </c>
      <c r="AT203" s="222" t="s">
        <v>150</v>
      </c>
      <c r="AU203" s="222" t="s">
        <v>159</v>
      </c>
      <c r="AY203" s="18" t="s">
        <v>148</v>
      </c>
      <c r="BE203" s="223">
        <f>IF(N203="základní",J203,0)</f>
        <v>0</v>
      </c>
      <c r="BF203" s="223">
        <f>IF(N203="snížená",J203,0)</f>
        <v>0</v>
      </c>
      <c r="BG203" s="223">
        <f>IF(N203="zákl. přenesená",J203,0)</f>
        <v>0</v>
      </c>
      <c r="BH203" s="223">
        <f>IF(N203="sníž. přenesená",J203,0)</f>
        <v>0</v>
      </c>
      <c r="BI203" s="223">
        <f>IF(N203="nulová",J203,0)</f>
        <v>0</v>
      </c>
      <c r="BJ203" s="18" t="s">
        <v>80</v>
      </c>
      <c r="BK203" s="223">
        <f>ROUND(I203*H203,2)</f>
        <v>0</v>
      </c>
      <c r="BL203" s="18" t="s">
        <v>154</v>
      </c>
      <c r="BM203" s="222" t="s">
        <v>220</v>
      </c>
    </row>
    <row r="204" spans="1:65" s="13" customFormat="1" ht="11.25">
      <c r="B204" s="224"/>
      <c r="C204" s="225"/>
      <c r="D204" s="226" t="s">
        <v>156</v>
      </c>
      <c r="E204" s="227" t="s">
        <v>1</v>
      </c>
      <c r="F204" s="228" t="s">
        <v>221</v>
      </c>
      <c r="G204" s="225"/>
      <c r="H204" s="229">
        <v>41.8</v>
      </c>
      <c r="I204" s="230"/>
      <c r="J204" s="225"/>
      <c r="K204" s="225"/>
      <c r="L204" s="231"/>
      <c r="M204" s="232"/>
      <c r="N204" s="233"/>
      <c r="O204" s="233"/>
      <c r="P204" s="233"/>
      <c r="Q204" s="233"/>
      <c r="R204" s="233"/>
      <c r="S204" s="233"/>
      <c r="T204" s="234"/>
      <c r="AT204" s="235" t="s">
        <v>156</v>
      </c>
      <c r="AU204" s="235" t="s">
        <v>159</v>
      </c>
      <c r="AV204" s="13" t="s">
        <v>82</v>
      </c>
      <c r="AW204" s="13" t="s">
        <v>30</v>
      </c>
      <c r="AX204" s="13" t="s">
        <v>73</v>
      </c>
      <c r="AY204" s="235" t="s">
        <v>148</v>
      </c>
    </row>
    <row r="205" spans="1:65" s="14" customFormat="1" ht="11.25">
      <c r="B205" s="236"/>
      <c r="C205" s="237"/>
      <c r="D205" s="226" t="s">
        <v>156</v>
      </c>
      <c r="E205" s="238" t="s">
        <v>1</v>
      </c>
      <c r="F205" s="239" t="s">
        <v>158</v>
      </c>
      <c r="G205" s="237"/>
      <c r="H205" s="240">
        <v>41.8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AT205" s="246" t="s">
        <v>156</v>
      </c>
      <c r="AU205" s="246" t="s">
        <v>159</v>
      </c>
      <c r="AV205" s="14" t="s">
        <v>159</v>
      </c>
      <c r="AW205" s="14" t="s">
        <v>30</v>
      </c>
      <c r="AX205" s="14" t="s">
        <v>73</v>
      </c>
      <c r="AY205" s="246" t="s">
        <v>148</v>
      </c>
    </row>
    <row r="206" spans="1:65" s="15" customFormat="1" ht="11.25">
      <c r="B206" s="247"/>
      <c r="C206" s="248"/>
      <c r="D206" s="226" t="s">
        <v>156</v>
      </c>
      <c r="E206" s="249" t="s">
        <v>1</v>
      </c>
      <c r="F206" s="250" t="s">
        <v>171</v>
      </c>
      <c r="G206" s="248"/>
      <c r="H206" s="251">
        <v>41.8</v>
      </c>
      <c r="I206" s="252"/>
      <c r="J206" s="248"/>
      <c r="K206" s="248"/>
      <c r="L206" s="253"/>
      <c r="M206" s="254"/>
      <c r="N206" s="255"/>
      <c r="O206" s="255"/>
      <c r="P206" s="255"/>
      <c r="Q206" s="255"/>
      <c r="R206" s="255"/>
      <c r="S206" s="255"/>
      <c r="T206" s="256"/>
      <c r="AT206" s="257" t="s">
        <v>156</v>
      </c>
      <c r="AU206" s="257" t="s">
        <v>159</v>
      </c>
      <c r="AV206" s="15" t="s">
        <v>154</v>
      </c>
      <c r="AW206" s="15" t="s">
        <v>30</v>
      </c>
      <c r="AX206" s="15" t="s">
        <v>80</v>
      </c>
      <c r="AY206" s="257" t="s">
        <v>148</v>
      </c>
    </row>
    <row r="207" spans="1:65" s="2" customFormat="1" ht="16.5" customHeight="1">
      <c r="A207" s="35"/>
      <c r="B207" s="36"/>
      <c r="C207" s="210" t="s">
        <v>164</v>
      </c>
      <c r="D207" s="210" t="s">
        <v>150</v>
      </c>
      <c r="E207" s="211" t="s">
        <v>222</v>
      </c>
      <c r="F207" s="212" t="s">
        <v>223</v>
      </c>
      <c r="G207" s="213" t="s">
        <v>153</v>
      </c>
      <c r="H207" s="214">
        <v>41.8</v>
      </c>
      <c r="I207" s="215"/>
      <c r="J207" s="216">
        <f>ROUND(I207*H207,2)</f>
        <v>0</v>
      </c>
      <c r="K207" s="217"/>
      <c r="L207" s="40"/>
      <c r="M207" s="218" t="s">
        <v>1</v>
      </c>
      <c r="N207" s="219" t="s">
        <v>38</v>
      </c>
      <c r="O207" s="72"/>
      <c r="P207" s="220">
        <f>O207*H207</f>
        <v>0</v>
      </c>
      <c r="Q207" s="220">
        <v>0</v>
      </c>
      <c r="R207" s="220">
        <f>Q207*H207</f>
        <v>0</v>
      </c>
      <c r="S207" s="220">
        <v>0</v>
      </c>
      <c r="T207" s="221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22" t="s">
        <v>154</v>
      </c>
      <c r="AT207" s="222" t="s">
        <v>150</v>
      </c>
      <c r="AU207" s="222" t="s">
        <v>159</v>
      </c>
      <c r="AY207" s="18" t="s">
        <v>148</v>
      </c>
      <c r="BE207" s="223">
        <f>IF(N207="základní",J207,0)</f>
        <v>0</v>
      </c>
      <c r="BF207" s="223">
        <f>IF(N207="snížená",J207,0)</f>
        <v>0</v>
      </c>
      <c r="BG207" s="223">
        <f>IF(N207="zákl. přenesená",J207,0)</f>
        <v>0</v>
      </c>
      <c r="BH207" s="223">
        <f>IF(N207="sníž. přenesená",J207,0)</f>
        <v>0</v>
      </c>
      <c r="BI207" s="223">
        <f>IF(N207="nulová",J207,0)</f>
        <v>0</v>
      </c>
      <c r="BJ207" s="18" t="s">
        <v>80</v>
      </c>
      <c r="BK207" s="223">
        <f>ROUND(I207*H207,2)</f>
        <v>0</v>
      </c>
      <c r="BL207" s="18" t="s">
        <v>154</v>
      </c>
      <c r="BM207" s="222" t="s">
        <v>224</v>
      </c>
    </row>
    <row r="208" spans="1:65" s="13" customFormat="1" ht="11.25">
      <c r="B208" s="224"/>
      <c r="C208" s="225"/>
      <c r="D208" s="226" t="s">
        <v>156</v>
      </c>
      <c r="E208" s="227" t="s">
        <v>1</v>
      </c>
      <c r="F208" s="228" t="s">
        <v>225</v>
      </c>
      <c r="G208" s="225"/>
      <c r="H208" s="229">
        <v>41.8</v>
      </c>
      <c r="I208" s="230"/>
      <c r="J208" s="225"/>
      <c r="K208" s="225"/>
      <c r="L208" s="231"/>
      <c r="M208" s="232"/>
      <c r="N208" s="233"/>
      <c r="O208" s="233"/>
      <c r="P208" s="233"/>
      <c r="Q208" s="233"/>
      <c r="R208" s="233"/>
      <c r="S208" s="233"/>
      <c r="T208" s="234"/>
      <c r="AT208" s="235" t="s">
        <v>156</v>
      </c>
      <c r="AU208" s="235" t="s">
        <v>159</v>
      </c>
      <c r="AV208" s="13" t="s">
        <v>82</v>
      </c>
      <c r="AW208" s="13" t="s">
        <v>30</v>
      </c>
      <c r="AX208" s="13" t="s">
        <v>73</v>
      </c>
      <c r="AY208" s="235" t="s">
        <v>148</v>
      </c>
    </row>
    <row r="209" spans="1:65" s="14" customFormat="1" ht="11.25">
      <c r="B209" s="236"/>
      <c r="C209" s="237"/>
      <c r="D209" s="226" t="s">
        <v>156</v>
      </c>
      <c r="E209" s="238" t="s">
        <v>1</v>
      </c>
      <c r="F209" s="239" t="s">
        <v>158</v>
      </c>
      <c r="G209" s="237"/>
      <c r="H209" s="240">
        <v>41.8</v>
      </c>
      <c r="I209" s="241"/>
      <c r="J209" s="237"/>
      <c r="K209" s="237"/>
      <c r="L209" s="242"/>
      <c r="M209" s="243"/>
      <c r="N209" s="244"/>
      <c r="O209" s="244"/>
      <c r="P209" s="244"/>
      <c r="Q209" s="244"/>
      <c r="R209" s="244"/>
      <c r="S209" s="244"/>
      <c r="T209" s="245"/>
      <c r="AT209" s="246" t="s">
        <v>156</v>
      </c>
      <c r="AU209" s="246" t="s">
        <v>159</v>
      </c>
      <c r="AV209" s="14" t="s">
        <v>159</v>
      </c>
      <c r="AW209" s="14" t="s">
        <v>30</v>
      </c>
      <c r="AX209" s="14" t="s">
        <v>73</v>
      </c>
      <c r="AY209" s="246" t="s">
        <v>148</v>
      </c>
    </row>
    <row r="210" spans="1:65" s="15" customFormat="1" ht="11.25">
      <c r="B210" s="247"/>
      <c r="C210" s="248"/>
      <c r="D210" s="226" t="s">
        <v>156</v>
      </c>
      <c r="E210" s="249" t="s">
        <v>1</v>
      </c>
      <c r="F210" s="250" t="s">
        <v>171</v>
      </c>
      <c r="G210" s="248"/>
      <c r="H210" s="251">
        <v>41.8</v>
      </c>
      <c r="I210" s="252"/>
      <c r="J210" s="248"/>
      <c r="K210" s="248"/>
      <c r="L210" s="253"/>
      <c r="M210" s="254"/>
      <c r="N210" s="255"/>
      <c r="O210" s="255"/>
      <c r="P210" s="255"/>
      <c r="Q210" s="255"/>
      <c r="R210" s="255"/>
      <c r="S210" s="255"/>
      <c r="T210" s="256"/>
      <c r="AT210" s="257" t="s">
        <v>156</v>
      </c>
      <c r="AU210" s="257" t="s">
        <v>159</v>
      </c>
      <c r="AV210" s="15" t="s">
        <v>154</v>
      </c>
      <c r="AW210" s="15" t="s">
        <v>30</v>
      </c>
      <c r="AX210" s="15" t="s">
        <v>80</v>
      </c>
      <c r="AY210" s="257" t="s">
        <v>148</v>
      </c>
    </row>
    <row r="211" spans="1:65" s="2" customFormat="1" ht="21.75" customHeight="1">
      <c r="A211" s="35"/>
      <c r="B211" s="36"/>
      <c r="C211" s="210" t="s">
        <v>177</v>
      </c>
      <c r="D211" s="210" t="s">
        <v>150</v>
      </c>
      <c r="E211" s="211" t="s">
        <v>226</v>
      </c>
      <c r="F211" s="212" t="s">
        <v>227</v>
      </c>
      <c r="G211" s="213" t="s">
        <v>153</v>
      </c>
      <c r="H211" s="214">
        <v>41.8</v>
      </c>
      <c r="I211" s="215"/>
      <c r="J211" s="216">
        <f>ROUND(I211*H211,2)</f>
        <v>0</v>
      </c>
      <c r="K211" s="217"/>
      <c r="L211" s="40"/>
      <c r="M211" s="218" t="s">
        <v>1</v>
      </c>
      <c r="N211" s="219" t="s">
        <v>38</v>
      </c>
      <c r="O211" s="72"/>
      <c r="P211" s="220">
        <f>O211*H211</f>
        <v>0</v>
      </c>
      <c r="Q211" s="220">
        <v>7.9000000000000001E-4</v>
      </c>
      <c r="R211" s="220">
        <f>Q211*H211</f>
        <v>3.3021999999999996E-2</v>
      </c>
      <c r="S211" s="220">
        <v>0</v>
      </c>
      <c r="T211" s="221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22" t="s">
        <v>154</v>
      </c>
      <c r="AT211" s="222" t="s">
        <v>150</v>
      </c>
      <c r="AU211" s="222" t="s">
        <v>159</v>
      </c>
      <c r="AY211" s="18" t="s">
        <v>148</v>
      </c>
      <c r="BE211" s="223">
        <f>IF(N211="základní",J211,0)</f>
        <v>0</v>
      </c>
      <c r="BF211" s="223">
        <f>IF(N211="snížená",J211,0)</f>
        <v>0</v>
      </c>
      <c r="BG211" s="223">
        <f>IF(N211="zákl. přenesená",J211,0)</f>
        <v>0</v>
      </c>
      <c r="BH211" s="223">
        <f>IF(N211="sníž. přenesená",J211,0)</f>
        <v>0</v>
      </c>
      <c r="BI211" s="223">
        <f>IF(N211="nulová",J211,0)</f>
        <v>0</v>
      </c>
      <c r="BJ211" s="18" t="s">
        <v>80</v>
      </c>
      <c r="BK211" s="223">
        <f>ROUND(I211*H211,2)</f>
        <v>0</v>
      </c>
      <c r="BL211" s="18" t="s">
        <v>154</v>
      </c>
      <c r="BM211" s="222" t="s">
        <v>228</v>
      </c>
    </row>
    <row r="212" spans="1:65" s="13" customFormat="1" ht="11.25">
      <c r="B212" s="224"/>
      <c r="C212" s="225"/>
      <c r="D212" s="226" t="s">
        <v>156</v>
      </c>
      <c r="E212" s="227" t="s">
        <v>1</v>
      </c>
      <c r="F212" s="228" t="s">
        <v>221</v>
      </c>
      <c r="G212" s="225"/>
      <c r="H212" s="229">
        <v>41.8</v>
      </c>
      <c r="I212" s="230"/>
      <c r="J212" s="225"/>
      <c r="K212" s="225"/>
      <c r="L212" s="231"/>
      <c r="M212" s="232"/>
      <c r="N212" s="233"/>
      <c r="O212" s="233"/>
      <c r="P212" s="233"/>
      <c r="Q212" s="233"/>
      <c r="R212" s="233"/>
      <c r="S212" s="233"/>
      <c r="T212" s="234"/>
      <c r="AT212" s="235" t="s">
        <v>156</v>
      </c>
      <c r="AU212" s="235" t="s">
        <v>159</v>
      </c>
      <c r="AV212" s="13" t="s">
        <v>82</v>
      </c>
      <c r="AW212" s="13" t="s">
        <v>30</v>
      </c>
      <c r="AX212" s="13" t="s">
        <v>73</v>
      </c>
      <c r="AY212" s="235" t="s">
        <v>148</v>
      </c>
    </row>
    <row r="213" spans="1:65" s="14" customFormat="1" ht="11.25">
      <c r="B213" s="236"/>
      <c r="C213" s="237"/>
      <c r="D213" s="226" t="s">
        <v>156</v>
      </c>
      <c r="E213" s="238" t="s">
        <v>1</v>
      </c>
      <c r="F213" s="239" t="s">
        <v>158</v>
      </c>
      <c r="G213" s="237"/>
      <c r="H213" s="240">
        <v>41.8</v>
      </c>
      <c r="I213" s="241"/>
      <c r="J213" s="237"/>
      <c r="K213" s="237"/>
      <c r="L213" s="242"/>
      <c r="M213" s="243"/>
      <c r="N213" s="244"/>
      <c r="O213" s="244"/>
      <c r="P213" s="244"/>
      <c r="Q213" s="244"/>
      <c r="R213" s="244"/>
      <c r="S213" s="244"/>
      <c r="T213" s="245"/>
      <c r="AT213" s="246" t="s">
        <v>156</v>
      </c>
      <c r="AU213" s="246" t="s">
        <v>159</v>
      </c>
      <c r="AV213" s="14" t="s">
        <v>159</v>
      </c>
      <c r="AW213" s="14" t="s">
        <v>30</v>
      </c>
      <c r="AX213" s="14" t="s">
        <v>73</v>
      </c>
      <c r="AY213" s="246" t="s">
        <v>148</v>
      </c>
    </row>
    <row r="214" spans="1:65" s="15" customFormat="1" ht="11.25">
      <c r="B214" s="247"/>
      <c r="C214" s="248"/>
      <c r="D214" s="226" t="s">
        <v>156</v>
      </c>
      <c r="E214" s="249" t="s">
        <v>1</v>
      </c>
      <c r="F214" s="250" t="s">
        <v>171</v>
      </c>
      <c r="G214" s="248"/>
      <c r="H214" s="251">
        <v>41.8</v>
      </c>
      <c r="I214" s="252"/>
      <c r="J214" s="248"/>
      <c r="K214" s="248"/>
      <c r="L214" s="253"/>
      <c r="M214" s="254"/>
      <c r="N214" s="255"/>
      <c r="O214" s="255"/>
      <c r="P214" s="255"/>
      <c r="Q214" s="255"/>
      <c r="R214" s="255"/>
      <c r="S214" s="255"/>
      <c r="T214" s="256"/>
      <c r="AT214" s="257" t="s">
        <v>156</v>
      </c>
      <c r="AU214" s="257" t="s">
        <v>159</v>
      </c>
      <c r="AV214" s="15" t="s">
        <v>154</v>
      </c>
      <c r="AW214" s="15" t="s">
        <v>30</v>
      </c>
      <c r="AX214" s="15" t="s">
        <v>80</v>
      </c>
      <c r="AY214" s="257" t="s">
        <v>148</v>
      </c>
    </row>
    <row r="215" spans="1:65" s="2" customFormat="1" ht="21.75" customHeight="1">
      <c r="A215" s="35"/>
      <c r="B215" s="36"/>
      <c r="C215" s="210" t="s">
        <v>189</v>
      </c>
      <c r="D215" s="210" t="s">
        <v>150</v>
      </c>
      <c r="E215" s="211" t="s">
        <v>229</v>
      </c>
      <c r="F215" s="212" t="s">
        <v>230</v>
      </c>
      <c r="G215" s="213" t="s">
        <v>153</v>
      </c>
      <c r="H215" s="214">
        <v>41.8</v>
      </c>
      <c r="I215" s="215"/>
      <c r="J215" s="216">
        <f>ROUND(I215*H215,2)</f>
        <v>0</v>
      </c>
      <c r="K215" s="217"/>
      <c r="L215" s="40"/>
      <c r="M215" s="218" t="s">
        <v>1</v>
      </c>
      <c r="N215" s="219" t="s">
        <v>38</v>
      </c>
      <c r="O215" s="72"/>
      <c r="P215" s="220">
        <f>O215*H215</f>
        <v>0</v>
      </c>
      <c r="Q215" s="220">
        <v>0</v>
      </c>
      <c r="R215" s="220">
        <f>Q215*H215</f>
        <v>0</v>
      </c>
      <c r="S215" s="220">
        <v>0</v>
      </c>
      <c r="T215" s="221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22" t="s">
        <v>154</v>
      </c>
      <c r="AT215" s="222" t="s">
        <v>150</v>
      </c>
      <c r="AU215" s="222" t="s">
        <v>159</v>
      </c>
      <c r="AY215" s="18" t="s">
        <v>148</v>
      </c>
      <c r="BE215" s="223">
        <f>IF(N215="základní",J215,0)</f>
        <v>0</v>
      </c>
      <c r="BF215" s="223">
        <f>IF(N215="snížená",J215,0)</f>
        <v>0</v>
      </c>
      <c r="BG215" s="223">
        <f>IF(N215="zákl. přenesená",J215,0)</f>
        <v>0</v>
      </c>
      <c r="BH215" s="223">
        <f>IF(N215="sníž. přenesená",J215,0)</f>
        <v>0</v>
      </c>
      <c r="BI215" s="223">
        <f>IF(N215="nulová",J215,0)</f>
        <v>0</v>
      </c>
      <c r="BJ215" s="18" t="s">
        <v>80</v>
      </c>
      <c r="BK215" s="223">
        <f>ROUND(I215*H215,2)</f>
        <v>0</v>
      </c>
      <c r="BL215" s="18" t="s">
        <v>154</v>
      </c>
      <c r="BM215" s="222" t="s">
        <v>231</v>
      </c>
    </row>
    <row r="216" spans="1:65" s="13" customFormat="1" ht="11.25">
      <c r="B216" s="224"/>
      <c r="C216" s="225"/>
      <c r="D216" s="226" t="s">
        <v>156</v>
      </c>
      <c r="E216" s="227" t="s">
        <v>1</v>
      </c>
      <c r="F216" s="228" t="s">
        <v>225</v>
      </c>
      <c r="G216" s="225"/>
      <c r="H216" s="229">
        <v>41.8</v>
      </c>
      <c r="I216" s="230"/>
      <c r="J216" s="225"/>
      <c r="K216" s="225"/>
      <c r="L216" s="231"/>
      <c r="M216" s="232"/>
      <c r="N216" s="233"/>
      <c r="O216" s="233"/>
      <c r="P216" s="233"/>
      <c r="Q216" s="233"/>
      <c r="R216" s="233"/>
      <c r="S216" s="233"/>
      <c r="T216" s="234"/>
      <c r="AT216" s="235" t="s">
        <v>156</v>
      </c>
      <c r="AU216" s="235" t="s">
        <v>159</v>
      </c>
      <c r="AV216" s="13" t="s">
        <v>82</v>
      </c>
      <c r="AW216" s="13" t="s">
        <v>30</v>
      </c>
      <c r="AX216" s="13" t="s">
        <v>73</v>
      </c>
      <c r="AY216" s="235" t="s">
        <v>148</v>
      </c>
    </row>
    <row r="217" spans="1:65" s="14" customFormat="1" ht="11.25">
      <c r="B217" s="236"/>
      <c r="C217" s="237"/>
      <c r="D217" s="226" t="s">
        <v>156</v>
      </c>
      <c r="E217" s="238" t="s">
        <v>1</v>
      </c>
      <c r="F217" s="239" t="s">
        <v>158</v>
      </c>
      <c r="G217" s="237"/>
      <c r="H217" s="240">
        <v>41.8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AT217" s="246" t="s">
        <v>156</v>
      </c>
      <c r="AU217" s="246" t="s">
        <v>159</v>
      </c>
      <c r="AV217" s="14" t="s">
        <v>159</v>
      </c>
      <c r="AW217" s="14" t="s">
        <v>30</v>
      </c>
      <c r="AX217" s="14" t="s">
        <v>80</v>
      </c>
      <c r="AY217" s="246" t="s">
        <v>148</v>
      </c>
    </row>
    <row r="218" spans="1:65" s="12" customFormat="1" ht="20.85" customHeight="1">
      <c r="B218" s="194"/>
      <c r="C218" s="195"/>
      <c r="D218" s="196" t="s">
        <v>72</v>
      </c>
      <c r="E218" s="208" t="s">
        <v>232</v>
      </c>
      <c r="F218" s="208" t="s">
        <v>233</v>
      </c>
      <c r="G218" s="195"/>
      <c r="H218" s="195"/>
      <c r="I218" s="198"/>
      <c r="J218" s="209">
        <f>BK218</f>
        <v>0</v>
      </c>
      <c r="K218" s="195"/>
      <c r="L218" s="200"/>
      <c r="M218" s="201"/>
      <c r="N218" s="202"/>
      <c r="O218" s="202"/>
      <c r="P218" s="203">
        <f>SUM(P219:P226)</f>
        <v>0</v>
      </c>
      <c r="Q218" s="202"/>
      <c r="R218" s="203">
        <f>SUM(R219:R226)</f>
        <v>0</v>
      </c>
      <c r="S218" s="202"/>
      <c r="T218" s="204">
        <f>SUM(T219:T226)</f>
        <v>0</v>
      </c>
      <c r="AR218" s="205" t="s">
        <v>80</v>
      </c>
      <c r="AT218" s="206" t="s">
        <v>72</v>
      </c>
      <c r="AU218" s="206" t="s">
        <v>82</v>
      </c>
      <c r="AY218" s="205" t="s">
        <v>148</v>
      </c>
      <c r="BK218" s="207">
        <f>SUM(BK219:BK226)</f>
        <v>0</v>
      </c>
    </row>
    <row r="219" spans="1:65" s="2" customFormat="1" ht="21.75" customHeight="1">
      <c r="A219" s="35"/>
      <c r="B219" s="36"/>
      <c r="C219" s="210" t="s">
        <v>234</v>
      </c>
      <c r="D219" s="210" t="s">
        <v>150</v>
      </c>
      <c r="E219" s="211" t="s">
        <v>235</v>
      </c>
      <c r="F219" s="212" t="s">
        <v>236</v>
      </c>
      <c r="G219" s="213" t="s">
        <v>182</v>
      </c>
      <c r="H219" s="214">
        <v>76.040000000000006</v>
      </c>
      <c r="I219" s="215"/>
      <c r="J219" s="216">
        <f>ROUND(I219*H219,2)</f>
        <v>0</v>
      </c>
      <c r="K219" s="217"/>
      <c r="L219" s="40"/>
      <c r="M219" s="218" t="s">
        <v>1</v>
      </c>
      <c r="N219" s="219" t="s">
        <v>38</v>
      </c>
      <c r="O219" s="72"/>
      <c r="P219" s="220">
        <f>O219*H219</f>
        <v>0</v>
      </c>
      <c r="Q219" s="220">
        <v>0</v>
      </c>
      <c r="R219" s="220">
        <f>Q219*H219</f>
        <v>0</v>
      </c>
      <c r="S219" s="220">
        <v>0</v>
      </c>
      <c r="T219" s="221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22" t="s">
        <v>232</v>
      </c>
      <c r="AT219" s="222" t="s">
        <v>150</v>
      </c>
      <c r="AU219" s="222" t="s">
        <v>159</v>
      </c>
      <c r="AY219" s="18" t="s">
        <v>148</v>
      </c>
      <c r="BE219" s="223">
        <f>IF(N219="základní",J219,0)</f>
        <v>0</v>
      </c>
      <c r="BF219" s="223">
        <f>IF(N219="snížená",J219,0)</f>
        <v>0</v>
      </c>
      <c r="BG219" s="223">
        <f>IF(N219="zákl. přenesená",J219,0)</f>
        <v>0</v>
      </c>
      <c r="BH219" s="223">
        <f>IF(N219="sníž. přenesená",J219,0)</f>
        <v>0</v>
      </c>
      <c r="BI219" s="223">
        <f>IF(N219="nulová",J219,0)</f>
        <v>0</v>
      </c>
      <c r="BJ219" s="18" t="s">
        <v>80</v>
      </c>
      <c r="BK219" s="223">
        <f>ROUND(I219*H219,2)</f>
        <v>0</v>
      </c>
      <c r="BL219" s="18" t="s">
        <v>232</v>
      </c>
      <c r="BM219" s="222" t="s">
        <v>237</v>
      </c>
    </row>
    <row r="220" spans="1:65" s="13" customFormat="1" ht="11.25">
      <c r="B220" s="224"/>
      <c r="C220" s="225"/>
      <c r="D220" s="226" t="s">
        <v>156</v>
      </c>
      <c r="E220" s="227" t="s">
        <v>1</v>
      </c>
      <c r="F220" s="228" t="s">
        <v>238</v>
      </c>
      <c r="G220" s="225"/>
      <c r="H220" s="229">
        <v>1.2</v>
      </c>
      <c r="I220" s="230"/>
      <c r="J220" s="225"/>
      <c r="K220" s="225"/>
      <c r="L220" s="231"/>
      <c r="M220" s="232"/>
      <c r="N220" s="233"/>
      <c r="O220" s="233"/>
      <c r="P220" s="233"/>
      <c r="Q220" s="233"/>
      <c r="R220" s="233"/>
      <c r="S220" s="233"/>
      <c r="T220" s="234"/>
      <c r="AT220" s="235" t="s">
        <v>156</v>
      </c>
      <c r="AU220" s="235" t="s">
        <v>159</v>
      </c>
      <c r="AV220" s="13" t="s">
        <v>82</v>
      </c>
      <c r="AW220" s="13" t="s">
        <v>30</v>
      </c>
      <c r="AX220" s="13" t="s">
        <v>73</v>
      </c>
      <c r="AY220" s="235" t="s">
        <v>148</v>
      </c>
    </row>
    <row r="221" spans="1:65" s="13" customFormat="1" ht="11.25">
      <c r="B221" s="224"/>
      <c r="C221" s="225"/>
      <c r="D221" s="226" t="s">
        <v>156</v>
      </c>
      <c r="E221" s="227" t="s">
        <v>1</v>
      </c>
      <c r="F221" s="228" t="s">
        <v>239</v>
      </c>
      <c r="G221" s="225"/>
      <c r="H221" s="229">
        <v>47.1</v>
      </c>
      <c r="I221" s="230"/>
      <c r="J221" s="225"/>
      <c r="K221" s="225"/>
      <c r="L221" s="231"/>
      <c r="M221" s="232"/>
      <c r="N221" s="233"/>
      <c r="O221" s="233"/>
      <c r="P221" s="233"/>
      <c r="Q221" s="233"/>
      <c r="R221" s="233"/>
      <c r="S221" s="233"/>
      <c r="T221" s="234"/>
      <c r="AT221" s="235" t="s">
        <v>156</v>
      </c>
      <c r="AU221" s="235" t="s">
        <v>159</v>
      </c>
      <c r="AV221" s="13" t="s">
        <v>82</v>
      </c>
      <c r="AW221" s="13" t="s">
        <v>30</v>
      </c>
      <c r="AX221" s="13" t="s">
        <v>73</v>
      </c>
      <c r="AY221" s="235" t="s">
        <v>148</v>
      </c>
    </row>
    <row r="222" spans="1:65" s="13" customFormat="1" ht="11.25">
      <c r="B222" s="224"/>
      <c r="C222" s="225"/>
      <c r="D222" s="226" t="s">
        <v>156</v>
      </c>
      <c r="E222" s="227" t="s">
        <v>1</v>
      </c>
      <c r="F222" s="228" t="s">
        <v>240</v>
      </c>
      <c r="G222" s="225"/>
      <c r="H222" s="229">
        <v>2.04</v>
      </c>
      <c r="I222" s="230"/>
      <c r="J222" s="225"/>
      <c r="K222" s="225"/>
      <c r="L222" s="231"/>
      <c r="M222" s="232"/>
      <c r="N222" s="233"/>
      <c r="O222" s="233"/>
      <c r="P222" s="233"/>
      <c r="Q222" s="233"/>
      <c r="R222" s="233"/>
      <c r="S222" s="233"/>
      <c r="T222" s="234"/>
      <c r="AT222" s="235" t="s">
        <v>156</v>
      </c>
      <c r="AU222" s="235" t="s">
        <v>159</v>
      </c>
      <c r="AV222" s="13" t="s">
        <v>82</v>
      </c>
      <c r="AW222" s="13" t="s">
        <v>30</v>
      </c>
      <c r="AX222" s="13" t="s">
        <v>73</v>
      </c>
      <c r="AY222" s="235" t="s">
        <v>148</v>
      </c>
    </row>
    <row r="223" spans="1:65" s="13" customFormat="1" ht="11.25">
      <c r="B223" s="224"/>
      <c r="C223" s="225"/>
      <c r="D223" s="226" t="s">
        <v>156</v>
      </c>
      <c r="E223" s="227" t="s">
        <v>1</v>
      </c>
      <c r="F223" s="228" t="s">
        <v>241</v>
      </c>
      <c r="G223" s="225"/>
      <c r="H223" s="229">
        <v>25.7</v>
      </c>
      <c r="I223" s="230"/>
      <c r="J223" s="225"/>
      <c r="K223" s="225"/>
      <c r="L223" s="231"/>
      <c r="M223" s="232"/>
      <c r="N223" s="233"/>
      <c r="O223" s="233"/>
      <c r="P223" s="233"/>
      <c r="Q223" s="233"/>
      <c r="R223" s="233"/>
      <c r="S223" s="233"/>
      <c r="T223" s="234"/>
      <c r="AT223" s="235" t="s">
        <v>156</v>
      </c>
      <c r="AU223" s="235" t="s">
        <v>159</v>
      </c>
      <c r="AV223" s="13" t="s">
        <v>82</v>
      </c>
      <c r="AW223" s="13" t="s">
        <v>30</v>
      </c>
      <c r="AX223" s="13" t="s">
        <v>73</v>
      </c>
      <c r="AY223" s="235" t="s">
        <v>148</v>
      </c>
    </row>
    <row r="224" spans="1:65" s="14" customFormat="1" ht="11.25">
      <c r="B224" s="236"/>
      <c r="C224" s="237"/>
      <c r="D224" s="226" t="s">
        <v>156</v>
      </c>
      <c r="E224" s="238" t="s">
        <v>1</v>
      </c>
      <c r="F224" s="239" t="s">
        <v>158</v>
      </c>
      <c r="G224" s="237"/>
      <c r="H224" s="240">
        <v>76.040000000000006</v>
      </c>
      <c r="I224" s="241"/>
      <c r="J224" s="237"/>
      <c r="K224" s="237"/>
      <c r="L224" s="242"/>
      <c r="M224" s="243"/>
      <c r="N224" s="244"/>
      <c r="O224" s="244"/>
      <c r="P224" s="244"/>
      <c r="Q224" s="244"/>
      <c r="R224" s="244"/>
      <c r="S224" s="244"/>
      <c r="T224" s="245"/>
      <c r="AT224" s="246" t="s">
        <v>156</v>
      </c>
      <c r="AU224" s="246" t="s">
        <v>159</v>
      </c>
      <c r="AV224" s="14" t="s">
        <v>159</v>
      </c>
      <c r="AW224" s="14" t="s">
        <v>30</v>
      </c>
      <c r="AX224" s="14" t="s">
        <v>80</v>
      </c>
      <c r="AY224" s="246" t="s">
        <v>148</v>
      </c>
    </row>
    <row r="225" spans="1:65" s="2" customFormat="1" ht="33" customHeight="1">
      <c r="A225" s="35"/>
      <c r="B225" s="36"/>
      <c r="C225" s="210" t="s">
        <v>8</v>
      </c>
      <c r="D225" s="210" t="s">
        <v>150</v>
      </c>
      <c r="E225" s="211" t="s">
        <v>242</v>
      </c>
      <c r="F225" s="212" t="s">
        <v>243</v>
      </c>
      <c r="G225" s="213" t="s">
        <v>182</v>
      </c>
      <c r="H225" s="214">
        <v>760.4</v>
      </c>
      <c r="I225" s="215"/>
      <c r="J225" s="216">
        <f>ROUND(I225*H225,2)</f>
        <v>0</v>
      </c>
      <c r="K225" s="217"/>
      <c r="L225" s="40"/>
      <c r="M225" s="218" t="s">
        <v>1</v>
      </c>
      <c r="N225" s="219" t="s">
        <v>38</v>
      </c>
      <c r="O225" s="72"/>
      <c r="P225" s="220">
        <f>O225*H225</f>
        <v>0</v>
      </c>
      <c r="Q225" s="220">
        <v>0</v>
      </c>
      <c r="R225" s="220">
        <f>Q225*H225</f>
        <v>0</v>
      </c>
      <c r="S225" s="220">
        <v>0</v>
      </c>
      <c r="T225" s="221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22" t="s">
        <v>154</v>
      </c>
      <c r="AT225" s="222" t="s">
        <v>150</v>
      </c>
      <c r="AU225" s="222" t="s">
        <v>159</v>
      </c>
      <c r="AY225" s="18" t="s">
        <v>148</v>
      </c>
      <c r="BE225" s="223">
        <f>IF(N225="základní",J225,0)</f>
        <v>0</v>
      </c>
      <c r="BF225" s="223">
        <f>IF(N225="snížená",J225,0)</f>
        <v>0</v>
      </c>
      <c r="BG225" s="223">
        <f>IF(N225="zákl. přenesená",J225,0)</f>
        <v>0</v>
      </c>
      <c r="BH225" s="223">
        <f>IF(N225="sníž. přenesená",J225,0)</f>
        <v>0</v>
      </c>
      <c r="BI225" s="223">
        <f>IF(N225="nulová",J225,0)</f>
        <v>0</v>
      </c>
      <c r="BJ225" s="18" t="s">
        <v>80</v>
      </c>
      <c r="BK225" s="223">
        <f>ROUND(I225*H225,2)</f>
        <v>0</v>
      </c>
      <c r="BL225" s="18" t="s">
        <v>154</v>
      </c>
      <c r="BM225" s="222" t="s">
        <v>244</v>
      </c>
    </row>
    <row r="226" spans="1:65" s="13" customFormat="1" ht="11.25">
      <c r="B226" s="224"/>
      <c r="C226" s="225"/>
      <c r="D226" s="226" t="s">
        <v>156</v>
      </c>
      <c r="E226" s="227" t="s">
        <v>1</v>
      </c>
      <c r="F226" s="228" t="s">
        <v>245</v>
      </c>
      <c r="G226" s="225"/>
      <c r="H226" s="229">
        <v>760.4</v>
      </c>
      <c r="I226" s="230"/>
      <c r="J226" s="225"/>
      <c r="K226" s="225"/>
      <c r="L226" s="231"/>
      <c r="M226" s="232"/>
      <c r="N226" s="233"/>
      <c r="O226" s="233"/>
      <c r="P226" s="233"/>
      <c r="Q226" s="233"/>
      <c r="R226" s="233"/>
      <c r="S226" s="233"/>
      <c r="T226" s="234"/>
      <c r="AT226" s="235" t="s">
        <v>156</v>
      </c>
      <c r="AU226" s="235" t="s">
        <v>159</v>
      </c>
      <c r="AV226" s="13" t="s">
        <v>82</v>
      </c>
      <c r="AW226" s="13" t="s">
        <v>30</v>
      </c>
      <c r="AX226" s="13" t="s">
        <v>80</v>
      </c>
      <c r="AY226" s="235" t="s">
        <v>148</v>
      </c>
    </row>
    <row r="227" spans="1:65" s="12" customFormat="1" ht="20.85" customHeight="1">
      <c r="B227" s="194"/>
      <c r="C227" s="195"/>
      <c r="D227" s="196" t="s">
        <v>72</v>
      </c>
      <c r="E227" s="208" t="s">
        <v>246</v>
      </c>
      <c r="F227" s="208" t="s">
        <v>247</v>
      </c>
      <c r="G227" s="195"/>
      <c r="H227" s="195"/>
      <c r="I227" s="198"/>
      <c r="J227" s="209">
        <f>BK227</f>
        <v>0</v>
      </c>
      <c r="K227" s="195"/>
      <c r="L227" s="200"/>
      <c r="M227" s="201"/>
      <c r="N227" s="202"/>
      <c r="O227" s="202"/>
      <c r="P227" s="203">
        <f>SUM(P228:P259)</f>
        <v>0</v>
      </c>
      <c r="Q227" s="202"/>
      <c r="R227" s="203">
        <f>SUM(R228:R259)</f>
        <v>53.8</v>
      </c>
      <c r="S227" s="202"/>
      <c r="T227" s="204">
        <f>SUM(T228:T259)</f>
        <v>0</v>
      </c>
      <c r="AR227" s="205" t="s">
        <v>80</v>
      </c>
      <c r="AT227" s="206" t="s">
        <v>72</v>
      </c>
      <c r="AU227" s="206" t="s">
        <v>82</v>
      </c>
      <c r="AY227" s="205" t="s">
        <v>148</v>
      </c>
      <c r="BK227" s="207">
        <f>SUM(BK228:BK259)</f>
        <v>0</v>
      </c>
    </row>
    <row r="228" spans="1:65" s="2" customFormat="1" ht="16.5" customHeight="1">
      <c r="A228" s="35"/>
      <c r="B228" s="36"/>
      <c r="C228" s="210" t="s">
        <v>232</v>
      </c>
      <c r="D228" s="210" t="s">
        <v>150</v>
      </c>
      <c r="E228" s="211" t="s">
        <v>248</v>
      </c>
      <c r="F228" s="212" t="s">
        <v>249</v>
      </c>
      <c r="G228" s="213" t="s">
        <v>182</v>
      </c>
      <c r="H228" s="214">
        <v>76.040000000000006</v>
      </c>
      <c r="I228" s="215"/>
      <c r="J228" s="216">
        <f>ROUND(I228*H228,2)</f>
        <v>0</v>
      </c>
      <c r="K228" s="217"/>
      <c r="L228" s="40"/>
      <c r="M228" s="218" t="s">
        <v>1</v>
      </c>
      <c r="N228" s="219" t="s">
        <v>38</v>
      </c>
      <c r="O228" s="72"/>
      <c r="P228" s="220">
        <f>O228*H228</f>
        <v>0</v>
      </c>
      <c r="Q228" s="220">
        <v>0</v>
      </c>
      <c r="R228" s="220">
        <f>Q228*H228</f>
        <v>0</v>
      </c>
      <c r="S228" s="220">
        <v>0</v>
      </c>
      <c r="T228" s="221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22" t="s">
        <v>154</v>
      </c>
      <c r="AT228" s="222" t="s">
        <v>150</v>
      </c>
      <c r="AU228" s="222" t="s">
        <v>159</v>
      </c>
      <c r="AY228" s="18" t="s">
        <v>148</v>
      </c>
      <c r="BE228" s="223">
        <f>IF(N228="základní",J228,0)</f>
        <v>0</v>
      </c>
      <c r="BF228" s="223">
        <f>IF(N228="snížená",J228,0)</f>
        <v>0</v>
      </c>
      <c r="BG228" s="223">
        <f>IF(N228="zákl. přenesená",J228,0)</f>
        <v>0</v>
      </c>
      <c r="BH228" s="223">
        <f>IF(N228="sníž. přenesená",J228,0)</f>
        <v>0</v>
      </c>
      <c r="BI228" s="223">
        <f>IF(N228="nulová",J228,0)</f>
        <v>0</v>
      </c>
      <c r="BJ228" s="18" t="s">
        <v>80</v>
      </c>
      <c r="BK228" s="223">
        <f>ROUND(I228*H228,2)</f>
        <v>0</v>
      </c>
      <c r="BL228" s="18" t="s">
        <v>154</v>
      </c>
      <c r="BM228" s="222" t="s">
        <v>250</v>
      </c>
    </row>
    <row r="229" spans="1:65" s="13" customFormat="1" ht="11.25">
      <c r="B229" s="224"/>
      <c r="C229" s="225"/>
      <c r="D229" s="226" t="s">
        <v>156</v>
      </c>
      <c r="E229" s="227" t="s">
        <v>1</v>
      </c>
      <c r="F229" s="228" t="s">
        <v>251</v>
      </c>
      <c r="G229" s="225"/>
      <c r="H229" s="229">
        <v>76.040000000000006</v>
      </c>
      <c r="I229" s="230"/>
      <c r="J229" s="225"/>
      <c r="K229" s="225"/>
      <c r="L229" s="231"/>
      <c r="M229" s="232"/>
      <c r="N229" s="233"/>
      <c r="O229" s="233"/>
      <c r="P229" s="233"/>
      <c r="Q229" s="233"/>
      <c r="R229" s="233"/>
      <c r="S229" s="233"/>
      <c r="T229" s="234"/>
      <c r="AT229" s="235" t="s">
        <v>156</v>
      </c>
      <c r="AU229" s="235" t="s">
        <v>159</v>
      </c>
      <c r="AV229" s="13" t="s">
        <v>82</v>
      </c>
      <c r="AW229" s="13" t="s">
        <v>30</v>
      </c>
      <c r="AX229" s="13" t="s">
        <v>73</v>
      </c>
      <c r="AY229" s="235" t="s">
        <v>148</v>
      </c>
    </row>
    <row r="230" spans="1:65" s="14" customFormat="1" ht="11.25">
      <c r="B230" s="236"/>
      <c r="C230" s="237"/>
      <c r="D230" s="226" t="s">
        <v>156</v>
      </c>
      <c r="E230" s="238" t="s">
        <v>1</v>
      </c>
      <c r="F230" s="239" t="s">
        <v>158</v>
      </c>
      <c r="G230" s="237"/>
      <c r="H230" s="240">
        <v>76.040000000000006</v>
      </c>
      <c r="I230" s="241"/>
      <c r="J230" s="237"/>
      <c r="K230" s="237"/>
      <c r="L230" s="242"/>
      <c r="M230" s="243"/>
      <c r="N230" s="244"/>
      <c r="O230" s="244"/>
      <c r="P230" s="244"/>
      <c r="Q230" s="244"/>
      <c r="R230" s="244"/>
      <c r="S230" s="244"/>
      <c r="T230" s="245"/>
      <c r="AT230" s="246" t="s">
        <v>156</v>
      </c>
      <c r="AU230" s="246" t="s">
        <v>159</v>
      </c>
      <c r="AV230" s="14" t="s">
        <v>159</v>
      </c>
      <c r="AW230" s="14" t="s">
        <v>30</v>
      </c>
      <c r="AX230" s="14" t="s">
        <v>73</v>
      </c>
      <c r="AY230" s="246" t="s">
        <v>148</v>
      </c>
    </row>
    <row r="231" spans="1:65" s="15" customFormat="1" ht="11.25">
      <c r="B231" s="247"/>
      <c r="C231" s="248"/>
      <c r="D231" s="226" t="s">
        <v>156</v>
      </c>
      <c r="E231" s="249" t="s">
        <v>1</v>
      </c>
      <c r="F231" s="250" t="s">
        <v>171</v>
      </c>
      <c r="G231" s="248"/>
      <c r="H231" s="251">
        <v>76.040000000000006</v>
      </c>
      <c r="I231" s="252"/>
      <c r="J231" s="248"/>
      <c r="K231" s="248"/>
      <c r="L231" s="253"/>
      <c r="M231" s="254"/>
      <c r="N231" s="255"/>
      <c r="O231" s="255"/>
      <c r="P231" s="255"/>
      <c r="Q231" s="255"/>
      <c r="R231" s="255"/>
      <c r="S231" s="255"/>
      <c r="T231" s="256"/>
      <c r="AT231" s="257" t="s">
        <v>156</v>
      </c>
      <c r="AU231" s="257" t="s">
        <v>159</v>
      </c>
      <c r="AV231" s="15" t="s">
        <v>154</v>
      </c>
      <c r="AW231" s="15" t="s">
        <v>30</v>
      </c>
      <c r="AX231" s="15" t="s">
        <v>80</v>
      </c>
      <c r="AY231" s="257" t="s">
        <v>148</v>
      </c>
    </row>
    <row r="232" spans="1:65" s="2" customFormat="1" ht="21.75" customHeight="1">
      <c r="A232" s="35"/>
      <c r="B232" s="36"/>
      <c r="C232" s="210" t="s">
        <v>246</v>
      </c>
      <c r="D232" s="210" t="s">
        <v>150</v>
      </c>
      <c r="E232" s="211" t="s">
        <v>252</v>
      </c>
      <c r="F232" s="212" t="s">
        <v>253</v>
      </c>
      <c r="G232" s="213" t="s">
        <v>254</v>
      </c>
      <c r="H232" s="214">
        <v>125.46599999999999</v>
      </c>
      <c r="I232" s="215"/>
      <c r="J232" s="216">
        <f>ROUND(I232*H232,2)</f>
        <v>0</v>
      </c>
      <c r="K232" s="217"/>
      <c r="L232" s="40"/>
      <c r="M232" s="218" t="s">
        <v>1</v>
      </c>
      <c r="N232" s="219" t="s">
        <v>38</v>
      </c>
      <c r="O232" s="72"/>
      <c r="P232" s="220">
        <f>O232*H232</f>
        <v>0</v>
      </c>
      <c r="Q232" s="220">
        <v>0</v>
      </c>
      <c r="R232" s="220">
        <f>Q232*H232</f>
        <v>0</v>
      </c>
      <c r="S232" s="220">
        <v>0</v>
      </c>
      <c r="T232" s="221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22" t="s">
        <v>154</v>
      </c>
      <c r="AT232" s="222" t="s">
        <v>150</v>
      </c>
      <c r="AU232" s="222" t="s">
        <v>159</v>
      </c>
      <c r="AY232" s="18" t="s">
        <v>148</v>
      </c>
      <c r="BE232" s="223">
        <f>IF(N232="základní",J232,0)</f>
        <v>0</v>
      </c>
      <c r="BF232" s="223">
        <f>IF(N232="snížená",J232,0)</f>
        <v>0</v>
      </c>
      <c r="BG232" s="223">
        <f>IF(N232="zákl. přenesená",J232,0)</f>
        <v>0</v>
      </c>
      <c r="BH232" s="223">
        <f>IF(N232="sníž. přenesená",J232,0)</f>
        <v>0</v>
      </c>
      <c r="BI232" s="223">
        <f>IF(N232="nulová",J232,0)</f>
        <v>0</v>
      </c>
      <c r="BJ232" s="18" t="s">
        <v>80</v>
      </c>
      <c r="BK232" s="223">
        <f>ROUND(I232*H232,2)</f>
        <v>0</v>
      </c>
      <c r="BL232" s="18" t="s">
        <v>154</v>
      </c>
      <c r="BM232" s="222" t="s">
        <v>255</v>
      </c>
    </row>
    <row r="233" spans="1:65" s="13" customFormat="1" ht="11.25">
      <c r="B233" s="224"/>
      <c r="C233" s="225"/>
      <c r="D233" s="226" t="s">
        <v>156</v>
      </c>
      <c r="E233" s="227" t="s">
        <v>1</v>
      </c>
      <c r="F233" s="228" t="s">
        <v>256</v>
      </c>
      <c r="G233" s="225"/>
      <c r="H233" s="229">
        <v>125.46599999999999</v>
      </c>
      <c r="I233" s="230"/>
      <c r="J233" s="225"/>
      <c r="K233" s="225"/>
      <c r="L233" s="231"/>
      <c r="M233" s="232"/>
      <c r="N233" s="233"/>
      <c r="O233" s="233"/>
      <c r="P233" s="233"/>
      <c r="Q233" s="233"/>
      <c r="R233" s="233"/>
      <c r="S233" s="233"/>
      <c r="T233" s="234"/>
      <c r="AT233" s="235" t="s">
        <v>156</v>
      </c>
      <c r="AU233" s="235" t="s">
        <v>159</v>
      </c>
      <c r="AV233" s="13" t="s">
        <v>82</v>
      </c>
      <c r="AW233" s="13" t="s">
        <v>30</v>
      </c>
      <c r="AX233" s="13" t="s">
        <v>73</v>
      </c>
      <c r="AY233" s="235" t="s">
        <v>148</v>
      </c>
    </row>
    <row r="234" spans="1:65" s="14" customFormat="1" ht="11.25">
      <c r="B234" s="236"/>
      <c r="C234" s="237"/>
      <c r="D234" s="226" t="s">
        <v>156</v>
      </c>
      <c r="E234" s="238" t="s">
        <v>1</v>
      </c>
      <c r="F234" s="239" t="s">
        <v>158</v>
      </c>
      <c r="G234" s="237"/>
      <c r="H234" s="240">
        <v>125.46599999999999</v>
      </c>
      <c r="I234" s="241"/>
      <c r="J234" s="237"/>
      <c r="K234" s="237"/>
      <c r="L234" s="242"/>
      <c r="M234" s="243"/>
      <c r="N234" s="244"/>
      <c r="O234" s="244"/>
      <c r="P234" s="244"/>
      <c r="Q234" s="244"/>
      <c r="R234" s="244"/>
      <c r="S234" s="244"/>
      <c r="T234" s="245"/>
      <c r="AT234" s="246" t="s">
        <v>156</v>
      </c>
      <c r="AU234" s="246" t="s">
        <v>159</v>
      </c>
      <c r="AV234" s="14" t="s">
        <v>159</v>
      </c>
      <c r="AW234" s="14" t="s">
        <v>30</v>
      </c>
      <c r="AX234" s="14" t="s">
        <v>80</v>
      </c>
      <c r="AY234" s="246" t="s">
        <v>148</v>
      </c>
    </row>
    <row r="235" spans="1:65" s="2" customFormat="1" ht="33" customHeight="1">
      <c r="A235" s="35"/>
      <c r="B235" s="36"/>
      <c r="C235" s="210" t="s">
        <v>257</v>
      </c>
      <c r="D235" s="210" t="s">
        <v>150</v>
      </c>
      <c r="E235" s="211" t="s">
        <v>258</v>
      </c>
      <c r="F235" s="212" t="s">
        <v>259</v>
      </c>
      <c r="G235" s="213" t="s">
        <v>182</v>
      </c>
      <c r="H235" s="214">
        <v>20.719000000000001</v>
      </c>
      <c r="I235" s="215"/>
      <c r="J235" s="216">
        <f>ROUND(I235*H235,2)</f>
        <v>0</v>
      </c>
      <c r="K235" s="217"/>
      <c r="L235" s="40"/>
      <c r="M235" s="218" t="s">
        <v>1</v>
      </c>
      <c r="N235" s="219" t="s">
        <v>38</v>
      </c>
      <c r="O235" s="72"/>
      <c r="P235" s="220">
        <f>O235*H235</f>
        <v>0</v>
      </c>
      <c r="Q235" s="220">
        <v>0</v>
      </c>
      <c r="R235" s="220">
        <f>Q235*H235</f>
        <v>0</v>
      </c>
      <c r="S235" s="220">
        <v>0</v>
      </c>
      <c r="T235" s="221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22" t="s">
        <v>154</v>
      </c>
      <c r="AT235" s="222" t="s">
        <v>150</v>
      </c>
      <c r="AU235" s="222" t="s">
        <v>159</v>
      </c>
      <c r="AY235" s="18" t="s">
        <v>148</v>
      </c>
      <c r="BE235" s="223">
        <f>IF(N235="základní",J235,0)</f>
        <v>0</v>
      </c>
      <c r="BF235" s="223">
        <f>IF(N235="snížená",J235,0)</f>
        <v>0</v>
      </c>
      <c r="BG235" s="223">
        <f>IF(N235="zákl. přenesená",J235,0)</f>
        <v>0</v>
      </c>
      <c r="BH235" s="223">
        <f>IF(N235="sníž. přenesená",J235,0)</f>
        <v>0</v>
      </c>
      <c r="BI235" s="223">
        <f>IF(N235="nulová",J235,0)</f>
        <v>0</v>
      </c>
      <c r="BJ235" s="18" t="s">
        <v>80</v>
      </c>
      <c r="BK235" s="223">
        <f>ROUND(I235*H235,2)</f>
        <v>0</v>
      </c>
      <c r="BL235" s="18" t="s">
        <v>154</v>
      </c>
      <c r="BM235" s="222" t="s">
        <v>260</v>
      </c>
    </row>
    <row r="236" spans="1:65" s="16" customFormat="1" ht="11.25">
      <c r="B236" s="258"/>
      <c r="C236" s="259"/>
      <c r="D236" s="226" t="s">
        <v>156</v>
      </c>
      <c r="E236" s="260" t="s">
        <v>1</v>
      </c>
      <c r="F236" s="261" t="s">
        <v>261</v>
      </c>
      <c r="G236" s="259"/>
      <c r="H236" s="260" t="s">
        <v>1</v>
      </c>
      <c r="I236" s="262"/>
      <c r="J236" s="259"/>
      <c r="K236" s="259"/>
      <c r="L236" s="263"/>
      <c r="M236" s="264"/>
      <c r="N236" s="265"/>
      <c r="O236" s="265"/>
      <c r="P236" s="265"/>
      <c r="Q236" s="265"/>
      <c r="R236" s="265"/>
      <c r="S236" s="265"/>
      <c r="T236" s="266"/>
      <c r="AT236" s="267" t="s">
        <v>156</v>
      </c>
      <c r="AU236" s="267" t="s">
        <v>159</v>
      </c>
      <c r="AV236" s="16" t="s">
        <v>80</v>
      </c>
      <c r="AW236" s="16" t="s">
        <v>30</v>
      </c>
      <c r="AX236" s="16" t="s">
        <v>73</v>
      </c>
      <c r="AY236" s="267" t="s">
        <v>148</v>
      </c>
    </row>
    <row r="237" spans="1:65" s="13" customFormat="1" ht="11.25">
      <c r="B237" s="224"/>
      <c r="C237" s="225"/>
      <c r="D237" s="226" t="s">
        <v>156</v>
      </c>
      <c r="E237" s="227" t="s">
        <v>1</v>
      </c>
      <c r="F237" s="228" t="s">
        <v>262</v>
      </c>
      <c r="G237" s="225"/>
      <c r="H237" s="229">
        <v>1.92</v>
      </c>
      <c r="I237" s="230"/>
      <c r="J237" s="225"/>
      <c r="K237" s="225"/>
      <c r="L237" s="231"/>
      <c r="M237" s="232"/>
      <c r="N237" s="233"/>
      <c r="O237" s="233"/>
      <c r="P237" s="233"/>
      <c r="Q237" s="233"/>
      <c r="R237" s="233"/>
      <c r="S237" s="233"/>
      <c r="T237" s="234"/>
      <c r="AT237" s="235" t="s">
        <v>156</v>
      </c>
      <c r="AU237" s="235" t="s">
        <v>159</v>
      </c>
      <c r="AV237" s="13" t="s">
        <v>82</v>
      </c>
      <c r="AW237" s="13" t="s">
        <v>30</v>
      </c>
      <c r="AX237" s="13" t="s">
        <v>73</v>
      </c>
      <c r="AY237" s="235" t="s">
        <v>148</v>
      </c>
    </row>
    <row r="238" spans="1:65" s="13" customFormat="1" ht="11.25">
      <c r="B238" s="224"/>
      <c r="C238" s="225"/>
      <c r="D238" s="226" t="s">
        <v>156</v>
      </c>
      <c r="E238" s="227" t="s">
        <v>1</v>
      </c>
      <c r="F238" s="228" t="s">
        <v>263</v>
      </c>
      <c r="G238" s="225"/>
      <c r="H238" s="229">
        <v>1.68</v>
      </c>
      <c r="I238" s="230"/>
      <c r="J238" s="225"/>
      <c r="K238" s="225"/>
      <c r="L238" s="231"/>
      <c r="M238" s="232"/>
      <c r="N238" s="233"/>
      <c r="O238" s="233"/>
      <c r="P238" s="233"/>
      <c r="Q238" s="233"/>
      <c r="R238" s="233"/>
      <c r="S238" s="233"/>
      <c r="T238" s="234"/>
      <c r="AT238" s="235" t="s">
        <v>156</v>
      </c>
      <c r="AU238" s="235" t="s">
        <v>159</v>
      </c>
      <c r="AV238" s="13" t="s">
        <v>82</v>
      </c>
      <c r="AW238" s="13" t="s">
        <v>30</v>
      </c>
      <c r="AX238" s="13" t="s">
        <v>73</v>
      </c>
      <c r="AY238" s="235" t="s">
        <v>148</v>
      </c>
    </row>
    <row r="239" spans="1:65" s="14" customFormat="1" ht="11.25">
      <c r="B239" s="236"/>
      <c r="C239" s="237"/>
      <c r="D239" s="226" t="s">
        <v>156</v>
      </c>
      <c r="E239" s="238" t="s">
        <v>1</v>
      </c>
      <c r="F239" s="239" t="s">
        <v>158</v>
      </c>
      <c r="G239" s="237"/>
      <c r="H239" s="240">
        <v>3.6</v>
      </c>
      <c r="I239" s="241"/>
      <c r="J239" s="237"/>
      <c r="K239" s="237"/>
      <c r="L239" s="242"/>
      <c r="M239" s="243"/>
      <c r="N239" s="244"/>
      <c r="O239" s="244"/>
      <c r="P239" s="244"/>
      <c r="Q239" s="244"/>
      <c r="R239" s="244"/>
      <c r="S239" s="244"/>
      <c r="T239" s="245"/>
      <c r="AT239" s="246" t="s">
        <v>156</v>
      </c>
      <c r="AU239" s="246" t="s">
        <v>159</v>
      </c>
      <c r="AV239" s="14" t="s">
        <v>159</v>
      </c>
      <c r="AW239" s="14" t="s">
        <v>30</v>
      </c>
      <c r="AX239" s="14" t="s">
        <v>73</v>
      </c>
      <c r="AY239" s="246" t="s">
        <v>148</v>
      </c>
    </row>
    <row r="240" spans="1:65" s="13" customFormat="1" ht="11.25">
      <c r="B240" s="224"/>
      <c r="C240" s="225"/>
      <c r="D240" s="226" t="s">
        <v>156</v>
      </c>
      <c r="E240" s="227" t="s">
        <v>1</v>
      </c>
      <c r="F240" s="228" t="s">
        <v>264</v>
      </c>
      <c r="G240" s="225"/>
      <c r="H240" s="229">
        <v>2.4</v>
      </c>
      <c r="I240" s="230"/>
      <c r="J240" s="225"/>
      <c r="K240" s="225"/>
      <c r="L240" s="231"/>
      <c r="M240" s="232"/>
      <c r="N240" s="233"/>
      <c r="O240" s="233"/>
      <c r="P240" s="233"/>
      <c r="Q240" s="233"/>
      <c r="R240" s="233"/>
      <c r="S240" s="233"/>
      <c r="T240" s="234"/>
      <c r="AT240" s="235" t="s">
        <v>156</v>
      </c>
      <c r="AU240" s="235" t="s">
        <v>159</v>
      </c>
      <c r="AV240" s="13" t="s">
        <v>82</v>
      </c>
      <c r="AW240" s="13" t="s">
        <v>30</v>
      </c>
      <c r="AX240" s="13" t="s">
        <v>73</v>
      </c>
      <c r="AY240" s="235" t="s">
        <v>148</v>
      </c>
    </row>
    <row r="241" spans="1:65" s="14" customFormat="1" ht="11.25">
      <c r="B241" s="236"/>
      <c r="C241" s="237"/>
      <c r="D241" s="226" t="s">
        <v>156</v>
      </c>
      <c r="E241" s="238" t="s">
        <v>1</v>
      </c>
      <c r="F241" s="239" t="s">
        <v>158</v>
      </c>
      <c r="G241" s="237"/>
      <c r="H241" s="240">
        <v>2.4</v>
      </c>
      <c r="I241" s="241"/>
      <c r="J241" s="237"/>
      <c r="K241" s="237"/>
      <c r="L241" s="242"/>
      <c r="M241" s="243"/>
      <c r="N241" s="244"/>
      <c r="O241" s="244"/>
      <c r="P241" s="244"/>
      <c r="Q241" s="244"/>
      <c r="R241" s="244"/>
      <c r="S241" s="244"/>
      <c r="T241" s="245"/>
      <c r="AT241" s="246" t="s">
        <v>156</v>
      </c>
      <c r="AU241" s="246" t="s">
        <v>159</v>
      </c>
      <c r="AV241" s="14" t="s">
        <v>159</v>
      </c>
      <c r="AW241" s="14" t="s">
        <v>30</v>
      </c>
      <c r="AX241" s="14" t="s">
        <v>73</v>
      </c>
      <c r="AY241" s="246" t="s">
        <v>148</v>
      </c>
    </row>
    <row r="242" spans="1:65" s="13" customFormat="1" ht="11.25">
      <c r="B242" s="224"/>
      <c r="C242" s="225"/>
      <c r="D242" s="226" t="s">
        <v>156</v>
      </c>
      <c r="E242" s="227" t="s">
        <v>1</v>
      </c>
      <c r="F242" s="228" t="s">
        <v>206</v>
      </c>
      <c r="G242" s="225"/>
      <c r="H242" s="229">
        <v>2.04</v>
      </c>
      <c r="I242" s="230"/>
      <c r="J242" s="225"/>
      <c r="K242" s="225"/>
      <c r="L242" s="231"/>
      <c r="M242" s="232"/>
      <c r="N242" s="233"/>
      <c r="O242" s="233"/>
      <c r="P242" s="233"/>
      <c r="Q242" s="233"/>
      <c r="R242" s="233"/>
      <c r="S242" s="233"/>
      <c r="T242" s="234"/>
      <c r="AT242" s="235" t="s">
        <v>156</v>
      </c>
      <c r="AU242" s="235" t="s">
        <v>159</v>
      </c>
      <c r="AV242" s="13" t="s">
        <v>82</v>
      </c>
      <c r="AW242" s="13" t="s">
        <v>30</v>
      </c>
      <c r="AX242" s="13" t="s">
        <v>73</v>
      </c>
      <c r="AY242" s="235" t="s">
        <v>148</v>
      </c>
    </row>
    <row r="243" spans="1:65" s="14" customFormat="1" ht="11.25">
      <c r="B243" s="236"/>
      <c r="C243" s="237"/>
      <c r="D243" s="226" t="s">
        <v>156</v>
      </c>
      <c r="E243" s="238" t="s">
        <v>1</v>
      </c>
      <c r="F243" s="239" t="s">
        <v>158</v>
      </c>
      <c r="G243" s="237"/>
      <c r="H243" s="240">
        <v>2.04</v>
      </c>
      <c r="I243" s="241"/>
      <c r="J243" s="237"/>
      <c r="K243" s="237"/>
      <c r="L243" s="242"/>
      <c r="M243" s="243"/>
      <c r="N243" s="244"/>
      <c r="O243" s="244"/>
      <c r="P243" s="244"/>
      <c r="Q243" s="244"/>
      <c r="R243" s="244"/>
      <c r="S243" s="244"/>
      <c r="T243" s="245"/>
      <c r="AT243" s="246" t="s">
        <v>156</v>
      </c>
      <c r="AU243" s="246" t="s">
        <v>159</v>
      </c>
      <c r="AV243" s="14" t="s">
        <v>159</v>
      </c>
      <c r="AW243" s="14" t="s">
        <v>30</v>
      </c>
      <c r="AX243" s="14" t="s">
        <v>73</v>
      </c>
      <c r="AY243" s="246" t="s">
        <v>148</v>
      </c>
    </row>
    <row r="244" spans="1:65" s="13" customFormat="1" ht="11.25">
      <c r="B244" s="224"/>
      <c r="C244" s="225"/>
      <c r="D244" s="226" t="s">
        <v>156</v>
      </c>
      <c r="E244" s="227" t="s">
        <v>1</v>
      </c>
      <c r="F244" s="228" t="s">
        <v>265</v>
      </c>
      <c r="G244" s="225"/>
      <c r="H244" s="229">
        <v>12.679</v>
      </c>
      <c r="I244" s="230"/>
      <c r="J244" s="225"/>
      <c r="K244" s="225"/>
      <c r="L244" s="231"/>
      <c r="M244" s="232"/>
      <c r="N244" s="233"/>
      <c r="O244" s="233"/>
      <c r="P244" s="233"/>
      <c r="Q244" s="233"/>
      <c r="R244" s="233"/>
      <c r="S244" s="233"/>
      <c r="T244" s="234"/>
      <c r="AT244" s="235" t="s">
        <v>156</v>
      </c>
      <c r="AU244" s="235" t="s">
        <v>159</v>
      </c>
      <c r="AV244" s="13" t="s">
        <v>82</v>
      </c>
      <c r="AW244" s="13" t="s">
        <v>30</v>
      </c>
      <c r="AX244" s="13" t="s">
        <v>73</v>
      </c>
      <c r="AY244" s="235" t="s">
        <v>148</v>
      </c>
    </row>
    <row r="245" spans="1:65" s="14" customFormat="1" ht="11.25">
      <c r="B245" s="236"/>
      <c r="C245" s="237"/>
      <c r="D245" s="226" t="s">
        <v>156</v>
      </c>
      <c r="E245" s="238" t="s">
        <v>1</v>
      </c>
      <c r="F245" s="239" t="s">
        <v>158</v>
      </c>
      <c r="G245" s="237"/>
      <c r="H245" s="240">
        <v>12.679</v>
      </c>
      <c r="I245" s="241"/>
      <c r="J245" s="237"/>
      <c r="K245" s="237"/>
      <c r="L245" s="242"/>
      <c r="M245" s="243"/>
      <c r="N245" s="244"/>
      <c r="O245" s="244"/>
      <c r="P245" s="244"/>
      <c r="Q245" s="244"/>
      <c r="R245" s="244"/>
      <c r="S245" s="244"/>
      <c r="T245" s="245"/>
      <c r="AT245" s="246" t="s">
        <v>156</v>
      </c>
      <c r="AU245" s="246" t="s">
        <v>159</v>
      </c>
      <c r="AV245" s="14" t="s">
        <v>159</v>
      </c>
      <c r="AW245" s="14" t="s">
        <v>30</v>
      </c>
      <c r="AX245" s="14" t="s">
        <v>73</v>
      </c>
      <c r="AY245" s="246" t="s">
        <v>148</v>
      </c>
    </row>
    <row r="246" spans="1:65" s="15" customFormat="1" ht="11.25">
      <c r="B246" s="247"/>
      <c r="C246" s="248"/>
      <c r="D246" s="226" t="s">
        <v>156</v>
      </c>
      <c r="E246" s="249" t="s">
        <v>1</v>
      </c>
      <c r="F246" s="250" t="s">
        <v>171</v>
      </c>
      <c r="G246" s="248"/>
      <c r="H246" s="251">
        <v>20.719000000000001</v>
      </c>
      <c r="I246" s="252"/>
      <c r="J246" s="248"/>
      <c r="K246" s="248"/>
      <c r="L246" s="253"/>
      <c r="M246" s="254"/>
      <c r="N246" s="255"/>
      <c r="O246" s="255"/>
      <c r="P246" s="255"/>
      <c r="Q246" s="255"/>
      <c r="R246" s="255"/>
      <c r="S246" s="255"/>
      <c r="T246" s="256"/>
      <c r="AT246" s="257" t="s">
        <v>156</v>
      </c>
      <c r="AU246" s="257" t="s">
        <v>159</v>
      </c>
      <c r="AV246" s="15" t="s">
        <v>154</v>
      </c>
      <c r="AW246" s="15" t="s">
        <v>30</v>
      </c>
      <c r="AX246" s="15" t="s">
        <v>80</v>
      </c>
      <c r="AY246" s="257" t="s">
        <v>148</v>
      </c>
    </row>
    <row r="247" spans="1:65" s="2" customFormat="1" ht="21.75" customHeight="1">
      <c r="A247" s="35"/>
      <c r="B247" s="36"/>
      <c r="C247" s="210" t="s">
        <v>266</v>
      </c>
      <c r="D247" s="210" t="s">
        <v>150</v>
      </c>
      <c r="E247" s="211" t="s">
        <v>267</v>
      </c>
      <c r="F247" s="212" t="s">
        <v>268</v>
      </c>
      <c r="G247" s="213" t="s">
        <v>182</v>
      </c>
      <c r="H247" s="214">
        <v>0.75</v>
      </c>
      <c r="I247" s="215"/>
      <c r="J247" s="216">
        <f>ROUND(I247*H247,2)</f>
        <v>0</v>
      </c>
      <c r="K247" s="217"/>
      <c r="L247" s="40"/>
      <c r="M247" s="218" t="s">
        <v>1</v>
      </c>
      <c r="N247" s="219" t="s">
        <v>38</v>
      </c>
      <c r="O247" s="72"/>
      <c r="P247" s="220">
        <f>O247*H247</f>
        <v>0</v>
      </c>
      <c r="Q247" s="220">
        <v>0</v>
      </c>
      <c r="R247" s="220">
        <f>Q247*H247</f>
        <v>0</v>
      </c>
      <c r="S247" s="220">
        <v>0</v>
      </c>
      <c r="T247" s="221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22" t="s">
        <v>154</v>
      </c>
      <c r="AT247" s="222" t="s">
        <v>150</v>
      </c>
      <c r="AU247" s="222" t="s">
        <v>159</v>
      </c>
      <c r="AY247" s="18" t="s">
        <v>148</v>
      </c>
      <c r="BE247" s="223">
        <f>IF(N247="základní",J247,0)</f>
        <v>0</v>
      </c>
      <c r="BF247" s="223">
        <f>IF(N247="snížená",J247,0)</f>
        <v>0</v>
      </c>
      <c r="BG247" s="223">
        <f>IF(N247="zákl. přenesená",J247,0)</f>
        <v>0</v>
      </c>
      <c r="BH247" s="223">
        <f>IF(N247="sníž. přenesená",J247,0)</f>
        <v>0</v>
      </c>
      <c r="BI247" s="223">
        <f>IF(N247="nulová",J247,0)</f>
        <v>0</v>
      </c>
      <c r="BJ247" s="18" t="s">
        <v>80</v>
      </c>
      <c r="BK247" s="223">
        <f>ROUND(I247*H247,2)</f>
        <v>0</v>
      </c>
      <c r="BL247" s="18" t="s">
        <v>154</v>
      </c>
      <c r="BM247" s="222" t="s">
        <v>269</v>
      </c>
    </row>
    <row r="248" spans="1:65" s="13" customFormat="1" ht="11.25">
      <c r="B248" s="224"/>
      <c r="C248" s="225"/>
      <c r="D248" s="226" t="s">
        <v>156</v>
      </c>
      <c r="E248" s="227" t="s">
        <v>1</v>
      </c>
      <c r="F248" s="228" t="s">
        <v>270</v>
      </c>
      <c r="G248" s="225"/>
      <c r="H248" s="229">
        <v>0.75</v>
      </c>
      <c r="I248" s="230"/>
      <c r="J248" s="225"/>
      <c r="K248" s="225"/>
      <c r="L248" s="231"/>
      <c r="M248" s="232"/>
      <c r="N248" s="233"/>
      <c r="O248" s="233"/>
      <c r="P248" s="233"/>
      <c r="Q248" s="233"/>
      <c r="R248" s="233"/>
      <c r="S248" s="233"/>
      <c r="T248" s="234"/>
      <c r="AT248" s="235" t="s">
        <v>156</v>
      </c>
      <c r="AU248" s="235" t="s">
        <v>159</v>
      </c>
      <c r="AV248" s="13" t="s">
        <v>82</v>
      </c>
      <c r="AW248" s="13" t="s">
        <v>30</v>
      </c>
      <c r="AX248" s="13" t="s">
        <v>73</v>
      </c>
      <c r="AY248" s="235" t="s">
        <v>148</v>
      </c>
    </row>
    <row r="249" spans="1:65" s="14" customFormat="1" ht="11.25">
      <c r="B249" s="236"/>
      <c r="C249" s="237"/>
      <c r="D249" s="226" t="s">
        <v>156</v>
      </c>
      <c r="E249" s="238" t="s">
        <v>1</v>
      </c>
      <c r="F249" s="239" t="s">
        <v>158</v>
      </c>
      <c r="G249" s="237"/>
      <c r="H249" s="240">
        <v>0.75</v>
      </c>
      <c r="I249" s="241"/>
      <c r="J249" s="237"/>
      <c r="K249" s="237"/>
      <c r="L249" s="242"/>
      <c r="M249" s="243"/>
      <c r="N249" s="244"/>
      <c r="O249" s="244"/>
      <c r="P249" s="244"/>
      <c r="Q249" s="244"/>
      <c r="R249" s="244"/>
      <c r="S249" s="244"/>
      <c r="T249" s="245"/>
      <c r="AT249" s="246" t="s">
        <v>156</v>
      </c>
      <c r="AU249" s="246" t="s">
        <v>159</v>
      </c>
      <c r="AV249" s="14" t="s">
        <v>159</v>
      </c>
      <c r="AW249" s="14" t="s">
        <v>30</v>
      </c>
      <c r="AX249" s="14" t="s">
        <v>80</v>
      </c>
      <c r="AY249" s="246" t="s">
        <v>148</v>
      </c>
    </row>
    <row r="250" spans="1:65" s="2" customFormat="1" ht="16.5" customHeight="1">
      <c r="A250" s="35"/>
      <c r="B250" s="36"/>
      <c r="C250" s="268" t="s">
        <v>271</v>
      </c>
      <c r="D250" s="268" t="s">
        <v>272</v>
      </c>
      <c r="E250" s="269" t="s">
        <v>273</v>
      </c>
      <c r="F250" s="270" t="s">
        <v>274</v>
      </c>
      <c r="G250" s="271" t="s">
        <v>254</v>
      </c>
      <c r="H250" s="272">
        <v>41.8</v>
      </c>
      <c r="I250" s="273"/>
      <c r="J250" s="274">
        <f>ROUND(I250*H250,2)</f>
        <v>0</v>
      </c>
      <c r="K250" s="275"/>
      <c r="L250" s="276"/>
      <c r="M250" s="277" t="s">
        <v>1</v>
      </c>
      <c r="N250" s="278" t="s">
        <v>38</v>
      </c>
      <c r="O250" s="72"/>
      <c r="P250" s="220">
        <f>O250*H250</f>
        <v>0</v>
      </c>
      <c r="Q250" s="220">
        <v>1</v>
      </c>
      <c r="R250" s="220">
        <f>Q250*H250</f>
        <v>41.8</v>
      </c>
      <c r="S250" s="220">
        <v>0</v>
      </c>
      <c r="T250" s="221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22" t="s">
        <v>201</v>
      </c>
      <c r="AT250" s="222" t="s">
        <v>272</v>
      </c>
      <c r="AU250" s="222" t="s">
        <v>159</v>
      </c>
      <c r="AY250" s="18" t="s">
        <v>148</v>
      </c>
      <c r="BE250" s="223">
        <f>IF(N250="základní",J250,0)</f>
        <v>0</v>
      </c>
      <c r="BF250" s="223">
        <f>IF(N250="snížená",J250,0)</f>
        <v>0</v>
      </c>
      <c r="BG250" s="223">
        <f>IF(N250="zákl. přenesená",J250,0)</f>
        <v>0</v>
      </c>
      <c r="BH250" s="223">
        <f>IF(N250="sníž. přenesená",J250,0)</f>
        <v>0</v>
      </c>
      <c r="BI250" s="223">
        <f>IF(N250="nulová",J250,0)</f>
        <v>0</v>
      </c>
      <c r="BJ250" s="18" t="s">
        <v>80</v>
      </c>
      <c r="BK250" s="223">
        <f>ROUND(I250*H250,2)</f>
        <v>0</v>
      </c>
      <c r="BL250" s="18" t="s">
        <v>154</v>
      </c>
      <c r="BM250" s="222" t="s">
        <v>275</v>
      </c>
    </row>
    <row r="251" spans="1:65" s="2" customFormat="1" ht="55.5" customHeight="1">
      <c r="A251" s="35"/>
      <c r="B251" s="36"/>
      <c r="C251" s="210" t="s">
        <v>7</v>
      </c>
      <c r="D251" s="210" t="s">
        <v>150</v>
      </c>
      <c r="E251" s="211" t="s">
        <v>276</v>
      </c>
      <c r="F251" s="212" t="s">
        <v>277</v>
      </c>
      <c r="G251" s="213" t="s">
        <v>182</v>
      </c>
      <c r="H251" s="214">
        <v>6</v>
      </c>
      <c r="I251" s="215"/>
      <c r="J251" s="216">
        <f>ROUND(I251*H251,2)</f>
        <v>0</v>
      </c>
      <c r="K251" s="217"/>
      <c r="L251" s="40"/>
      <c r="M251" s="218" t="s">
        <v>1</v>
      </c>
      <c r="N251" s="219" t="s">
        <v>38</v>
      </c>
      <c r="O251" s="72"/>
      <c r="P251" s="220">
        <f>O251*H251</f>
        <v>0</v>
      </c>
      <c r="Q251" s="220">
        <v>0</v>
      </c>
      <c r="R251" s="220">
        <f>Q251*H251</f>
        <v>0</v>
      </c>
      <c r="S251" s="220">
        <v>0</v>
      </c>
      <c r="T251" s="221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22" t="s">
        <v>154</v>
      </c>
      <c r="AT251" s="222" t="s">
        <v>150</v>
      </c>
      <c r="AU251" s="222" t="s">
        <v>159</v>
      </c>
      <c r="AY251" s="18" t="s">
        <v>148</v>
      </c>
      <c r="BE251" s="223">
        <f>IF(N251="základní",J251,0)</f>
        <v>0</v>
      </c>
      <c r="BF251" s="223">
        <f>IF(N251="snížená",J251,0)</f>
        <v>0</v>
      </c>
      <c r="BG251" s="223">
        <f>IF(N251="zákl. přenesená",J251,0)</f>
        <v>0</v>
      </c>
      <c r="BH251" s="223">
        <f>IF(N251="sníž. přenesená",J251,0)</f>
        <v>0</v>
      </c>
      <c r="BI251" s="223">
        <f>IF(N251="nulová",J251,0)</f>
        <v>0</v>
      </c>
      <c r="BJ251" s="18" t="s">
        <v>80</v>
      </c>
      <c r="BK251" s="223">
        <f>ROUND(I251*H251,2)</f>
        <v>0</v>
      </c>
      <c r="BL251" s="18" t="s">
        <v>154</v>
      </c>
      <c r="BM251" s="222" t="s">
        <v>278</v>
      </c>
    </row>
    <row r="252" spans="1:65" s="13" customFormat="1" ht="11.25">
      <c r="B252" s="224"/>
      <c r="C252" s="225"/>
      <c r="D252" s="226" t="s">
        <v>156</v>
      </c>
      <c r="E252" s="227" t="s">
        <v>1</v>
      </c>
      <c r="F252" s="228" t="s">
        <v>262</v>
      </c>
      <c r="G252" s="225"/>
      <c r="H252" s="229">
        <v>1.92</v>
      </c>
      <c r="I252" s="230"/>
      <c r="J252" s="225"/>
      <c r="K252" s="225"/>
      <c r="L252" s="231"/>
      <c r="M252" s="232"/>
      <c r="N252" s="233"/>
      <c r="O252" s="233"/>
      <c r="P252" s="233"/>
      <c r="Q252" s="233"/>
      <c r="R252" s="233"/>
      <c r="S252" s="233"/>
      <c r="T252" s="234"/>
      <c r="AT252" s="235" t="s">
        <v>156</v>
      </c>
      <c r="AU252" s="235" t="s">
        <v>159</v>
      </c>
      <c r="AV252" s="13" t="s">
        <v>82</v>
      </c>
      <c r="AW252" s="13" t="s">
        <v>30</v>
      </c>
      <c r="AX252" s="13" t="s">
        <v>73</v>
      </c>
      <c r="AY252" s="235" t="s">
        <v>148</v>
      </c>
    </row>
    <row r="253" spans="1:65" s="13" customFormat="1" ht="11.25">
      <c r="B253" s="224"/>
      <c r="C253" s="225"/>
      <c r="D253" s="226" t="s">
        <v>156</v>
      </c>
      <c r="E253" s="227" t="s">
        <v>1</v>
      </c>
      <c r="F253" s="228" t="s">
        <v>263</v>
      </c>
      <c r="G253" s="225"/>
      <c r="H253" s="229">
        <v>1.68</v>
      </c>
      <c r="I253" s="230"/>
      <c r="J253" s="225"/>
      <c r="K253" s="225"/>
      <c r="L253" s="231"/>
      <c r="M253" s="232"/>
      <c r="N253" s="233"/>
      <c r="O253" s="233"/>
      <c r="P253" s="233"/>
      <c r="Q253" s="233"/>
      <c r="R253" s="233"/>
      <c r="S253" s="233"/>
      <c r="T253" s="234"/>
      <c r="AT253" s="235" t="s">
        <v>156</v>
      </c>
      <c r="AU253" s="235" t="s">
        <v>159</v>
      </c>
      <c r="AV253" s="13" t="s">
        <v>82</v>
      </c>
      <c r="AW253" s="13" t="s">
        <v>30</v>
      </c>
      <c r="AX253" s="13" t="s">
        <v>73</v>
      </c>
      <c r="AY253" s="235" t="s">
        <v>148</v>
      </c>
    </row>
    <row r="254" spans="1:65" s="14" customFormat="1" ht="11.25">
      <c r="B254" s="236"/>
      <c r="C254" s="237"/>
      <c r="D254" s="226" t="s">
        <v>156</v>
      </c>
      <c r="E254" s="238" t="s">
        <v>1</v>
      </c>
      <c r="F254" s="239" t="s">
        <v>158</v>
      </c>
      <c r="G254" s="237"/>
      <c r="H254" s="240">
        <v>3.6</v>
      </c>
      <c r="I254" s="241"/>
      <c r="J254" s="237"/>
      <c r="K254" s="237"/>
      <c r="L254" s="242"/>
      <c r="M254" s="243"/>
      <c r="N254" s="244"/>
      <c r="O254" s="244"/>
      <c r="P254" s="244"/>
      <c r="Q254" s="244"/>
      <c r="R254" s="244"/>
      <c r="S254" s="244"/>
      <c r="T254" s="245"/>
      <c r="AT254" s="246" t="s">
        <v>156</v>
      </c>
      <c r="AU254" s="246" t="s">
        <v>159</v>
      </c>
      <c r="AV254" s="14" t="s">
        <v>159</v>
      </c>
      <c r="AW254" s="14" t="s">
        <v>30</v>
      </c>
      <c r="AX254" s="14" t="s">
        <v>73</v>
      </c>
      <c r="AY254" s="246" t="s">
        <v>148</v>
      </c>
    </row>
    <row r="255" spans="1:65" s="13" customFormat="1" ht="11.25">
      <c r="B255" s="224"/>
      <c r="C255" s="225"/>
      <c r="D255" s="226" t="s">
        <v>156</v>
      </c>
      <c r="E255" s="227" t="s">
        <v>1</v>
      </c>
      <c r="F255" s="228" t="s">
        <v>264</v>
      </c>
      <c r="G255" s="225"/>
      <c r="H255" s="229">
        <v>2.4</v>
      </c>
      <c r="I255" s="230"/>
      <c r="J255" s="225"/>
      <c r="K255" s="225"/>
      <c r="L255" s="231"/>
      <c r="M255" s="232"/>
      <c r="N255" s="233"/>
      <c r="O255" s="233"/>
      <c r="P255" s="233"/>
      <c r="Q255" s="233"/>
      <c r="R255" s="233"/>
      <c r="S255" s="233"/>
      <c r="T255" s="234"/>
      <c r="AT255" s="235" t="s">
        <v>156</v>
      </c>
      <c r="AU255" s="235" t="s">
        <v>159</v>
      </c>
      <c r="AV255" s="13" t="s">
        <v>82</v>
      </c>
      <c r="AW255" s="13" t="s">
        <v>30</v>
      </c>
      <c r="AX255" s="13" t="s">
        <v>73</v>
      </c>
      <c r="AY255" s="235" t="s">
        <v>148</v>
      </c>
    </row>
    <row r="256" spans="1:65" s="14" customFormat="1" ht="11.25">
      <c r="B256" s="236"/>
      <c r="C256" s="237"/>
      <c r="D256" s="226" t="s">
        <v>156</v>
      </c>
      <c r="E256" s="238" t="s">
        <v>1</v>
      </c>
      <c r="F256" s="239" t="s">
        <v>158</v>
      </c>
      <c r="G256" s="237"/>
      <c r="H256" s="240">
        <v>2.4</v>
      </c>
      <c r="I256" s="241"/>
      <c r="J256" s="237"/>
      <c r="K256" s="237"/>
      <c r="L256" s="242"/>
      <c r="M256" s="243"/>
      <c r="N256" s="244"/>
      <c r="O256" s="244"/>
      <c r="P256" s="244"/>
      <c r="Q256" s="244"/>
      <c r="R256" s="244"/>
      <c r="S256" s="244"/>
      <c r="T256" s="245"/>
      <c r="AT256" s="246" t="s">
        <v>156</v>
      </c>
      <c r="AU256" s="246" t="s">
        <v>159</v>
      </c>
      <c r="AV256" s="14" t="s">
        <v>159</v>
      </c>
      <c r="AW256" s="14" t="s">
        <v>30</v>
      </c>
      <c r="AX256" s="14" t="s">
        <v>73</v>
      </c>
      <c r="AY256" s="246" t="s">
        <v>148</v>
      </c>
    </row>
    <row r="257" spans="1:65" s="15" customFormat="1" ht="11.25">
      <c r="B257" s="247"/>
      <c r="C257" s="248"/>
      <c r="D257" s="226" t="s">
        <v>156</v>
      </c>
      <c r="E257" s="249" t="s">
        <v>1</v>
      </c>
      <c r="F257" s="250" t="s">
        <v>171</v>
      </c>
      <c r="G257" s="248"/>
      <c r="H257" s="251">
        <v>6</v>
      </c>
      <c r="I257" s="252"/>
      <c r="J257" s="248"/>
      <c r="K257" s="248"/>
      <c r="L257" s="253"/>
      <c r="M257" s="254"/>
      <c r="N257" s="255"/>
      <c r="O257" s="255"/>
      <c r="P257" s="255"/>
      <c r="Q257" s="255"/>
      <c r="R257" s="255"/>
      <c r="S257" s="255"/>
      <c r="T257" s="256"/>
      <c r="AT257" s="257" t="s">
        <v>156</v>
      </c>
      <c r="AU257" s="257" t="s">
        <v>159</v>
      </c>
      <c r="AV257" s="15" t="s">
        <v>154</v>
      </c>
      <c r="AW257" s="15" t="s">
        <v>30</v>
      </c>
      <c r="AX257" s="15" t="s">
        <v>80</v>
      </c>
      <c r="AY257" s="257" t="s">
        <v>148</v>
      </c>
    </row>
    <row r="258" spans="1:65" s="2" customFormat="1" ht="16.5" customHeight="1">
      <c r="A258" s="35"/>
      <c r="B258" s="36"/>
      <c r="C258" s="268" t="s">
        <v>279</v>
      </c>
      <c r="D258" s="268" t="s">
        <v>272</v>
      </c>
      <c r="E258" s="269" t="s">
        <v>280</v>
      </c>
      <c r="F258" s="270" t="s">
        <v>281</v>
      </c>
      <c r="G258" s="271" t="s">
        <v>254</v>
      </c>
      <c r="H258" s="272">
        <v>12</v>
      </c>
      <c r="I258" s="273"/>
      <c r="J258" s="274">
        <f>ROUND(I258*H258,2)</f>
        <v>0</v>
      </c>
      <c r="K258" s="275"/>
      <c r="L258" s="276"/>
      <c r="M258" s="277" t="s">
        <v>1</v>
      </c>
      <c r="N258" s="278" t="s">
        <v>38</v>
      </c>
      <c r="O258" s="72"/>
      <c r="P258" s="220">
        <f>O258*H258</f>
        <v>0</v>
      </c>
      <c r="Q258" s="220">
        <v>1</v>
      </c>
      <c r="R258" s="220">
        <f>Q258*H258</f>
        <v>12</v>
      </c>
      <c r="S258" s="220">
        <v>0</v>
      </c>
      <c r="T258" s="221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22" t="s">
        <v>201</v>
      </c>
      <c r="AT258" s="222" t="s">
        <v>272</v>
      </c>
      <c r="AU258" s="222" t="s">
        <v>159</v>
      </c>
      <c r="AY258" s="18" t="s">
        <v>148</v>
      </c>
      <c r="BE258" s="223">
        <f>IF(N258="základní",J258,0)</f>
        <v>0</v>
      </c>
      <c r="BF258" s="223">
        <f>IF(N258="snížená",J258,0)</f>
        <v>0</v>
      </c>
      <c r="BG258" s="223">
        <f>IF(N258="zákl. přenesená",J258,0)</f>
        <v>0</v>
      </c>
      <c r="BH258" s="223">
        <f>IF(N258="sníž. přenesená",J258,0)</f>
        <v>0</v>
      </c>
      <c r="BI258" s="223">
        <f>IF(N258="nulová",J258,0)</f>
        <v>0</v>
      </c>
      <c r="BJ258" s="18" t="s">
        <v>80</v>
      </c>
      <c r="BK258" s="223">
        <f>ROUND(I258*H258,2)</f>
        <v>0</v>
      </c>
      <c r="BL258" s="18" t="s">
        <v>154</v>
      </c>
      <c r="BM258" s="222" t="s">
        <v>282</v>
      </c>
    </row>
    <row r="259" spans="1:65" s="13" customFormat="1" ht="11.25">
      <c r="B259" s="224"/>
      <c r="C259" s="225"/>
      <c r="D259" s="226" t="s">
        <v>156</v>
      </c>
      <c r="E259" s="227" t="s">
        <v>1</v>
      </c>
      <c r="F259" s="228" t="s">
        <v>283</v>
      </c>
      <c r="G259" s="225"/>
      <c r="H259" s="229">
        <v>12</v>
      </c>
      <c r="I259" s="230"/>
      <c r="J259" s="225"/>
      <c r="K259" s="225"/>
      <c r="L259" s="231"/>
      <c r="M259" s="232"/>
      <c r="N259" s="233"/>
      <c r="O259" s="233"/>
      <c r="P259" s="233"/>
      <c r="Q259" s="233"/>
      <c r="R259" s="233"/>
      <c r="S259" s="233"/>
      <c r="T259" s="234"/>
      <c r="AT259" s="235" t="s">
        <v>156</v>
      </c>
      <c r="AU259" s="235" t="s">
        <v>159</v>
      </c>
      <c r="AV259" s="13" t="s">
        <v>82</v>
      </c>
      <c r="AW259" s="13" t="s">
        <v>30</v>
      </c>
      <c r="AX259" s="13" t="s">
        <v>80</v>
      </c>
      <c r="AY259" s="235" t="s">
        <v>148</v>
      </c>
    </row>
    <row r="260" spans="1:65" s="12" customFormat="1" ht="20.85" customHeight="1">
      <c r="B260" s="194"/>
      <c r="C260" s="195"/>
      <c r="D260" s="196" t="s">
        <v>72</v>
      </c>
      <c r="E260" s="208" t="s">
        <v>257</v>
      </c>
      <c r="F260" s="208" t="s">
        <v>284</v>
      </c>
      <c r="G260" s="195"/>
      <c r="H260" s="195"/>
      <c r="I260" s="198"/>
      <c r="J260" s="209">
        <f>BK260</f>
        <v>0</v>
      </c>
      <c r="K260" s="195"/>
      <c r="L260" s="200"/>
      <c r="M260" s="201"/>
      <c r="N260" s="202"/>
      <c r="O260" s="202"/>
      <c r="P260" s="203">
        <f>SUM(P261:P280)</f>
        <v>0</v>
      </c>
      <c r="Q260" s="202"/>
      <c r="R260" s="203">
        <f>SUM(R261:R280)</f>
        <v>1.0200899999999999</v>
      </c>
      <c r="S260" s="202"/>
      <c r="T260" s="204">
        <f>SUM(T261:T280)</f>
        <v>0</v>
      </c>
      <c r="AR260" s="205" t="s">
        <v>80</v>
      </c>
      <c r="AT260" s="206" t="s">
        <v>72</v>
      </c>
      <c r="AU260" s="206" t="s">
        <v>82</v>
      </c>
      <c r="AY260" s="205" t="s">
        <v>148</v>
      </c>
      <c r="BK260" s="207">
        <f>SUM(BK261:BK280)</f>
        <v>0</v>
      </c>
    </row>
    <row r="261" spans="1:65" s="2" customFormat="1" ht="21.75" customHeight="1">
      <c r="A261" s="35"/>
      <c r="B261" s="36"/>
      <c r="C261" s="210" t="s">
        <v>285</v>
      </c>
      <c r="D261" s="210" t="s">
        <v>150</v>
      </c>
      <c r="E261" s="211" t="s">
        <v>286</v>
      </c>
      <c r="F261" s="212" t="s">
        <v>287</v>
      </c>
      <c r="G261" s="213" t="s">
        <v>153</v>
      </c>
      <c r="H261" s="214">
        <v>6</v>
      </c>
      <c r="I261" s="215"/>
      <c r="J261" s="216">
        <f>ROUND(I261*H261,2)</f>
        <v>0</v>
      </c>
      <c r="K261" s="217"/>
      <c r="L261" s="40"/>
      <c r="M261" s="218" t="s">
        <v>1</v>
      </c>
      <c r="N261" s="219" t="s">
        <v>38</v>
      </c>
      <c r="O261" s="72"/>
      <c r="P261" s="220">
        <f>O261*H261</f>
        <v>0</v>
      </c>
      <c r="Q261" s="220">
        <v>0</v>
      </c>
      <c r="R261" s="220">
        <f>Q261*H261</f>
        <v>0</v>
      </c>
      <c r="S261" s="220">
        <v>0</v>
      </c>
      <c r="T261" s="221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22" t="s">
        <v>154</v>
      </c>
      <c r="AT261" s="222" t="s">
        <v>150</v>
      </c>
      <c r="AU261" s="222" t="s">
        <v>159</v>
      </c>
      <c r="AY261" s="18" t="s">
        <v>148</v>
      </c>
      <c r="BE261" s="223">
        <f>IF(N261="základní",J261,0)</f>
        <v>0</v>
      </c>
      <c r="BF261" s="223">
        <f>IF(N261="snížená",J261,0)</f>
        <v>0</v>
      </c>
      <c r="BG261" s="223">
        <f>IF(N261="zákl. přenesená",J261,0)</f>
        <v>0</v>
      </c>
      <c r="BH261" s="223">
        <f>IF(N261="sníž. přenesená",J261,0)</f>
        <v>0</v>
      </c>
      <c r="BI261" s="223">
        <f>IF(N261="nulová",J261,0)</f>
        <v>0</v>
      </c>
      <c r="BJ261" s="18" t="s">
        <v>80</v>
      </c>
      <c r="BK261" s="223">
        <f>ROUND(I261*H261,2)</f>
        <v>0</v>
      </c>
      <c r="BL261" s="18" t="s">
        <v>154</v>
      </c>
      <c r="BM261" s="222" t="s">
        <v>288</v>
      </c>
    </row>
    <row r="262" spans="1:65" s="13" customFormat="1" ht="11.25">
      <c r="B262" s="224"/>
      <c r="C262" s="225"/>
      <c r="D262" s="226" t="s">
        <v>156</v>
      </c>
      <c r="E262" s="227" t="s">
        <v>1</v>
      </c>
      <c r="F262" s="228" t="s">
        <v>184</v>
      </c>
      <c r="G262" s="225"/>
      <c r="H262" s="229">
        <v>6</v>
      </c>
      <c r="I262" s="230"/>
      <c r="J262" s="225"/>
      <c r="K262" s="225"/>
      <c r="L262" s="231"/>
      <c r="M262" s="232"/>
      <c r="N262" s="233"/>
      <c r="O262" s="233"/>
      <c r="P262" s="233"/>
      <c r="Q262" s="233"/>
      <c r="R262" s="233"/>
      <c r="S262" s="233"/>
      <c r="T262" s="234"/>
      <c r="AT262" s="235" t="s">
        <v>156</v>
      </c>
      <c r="AU262" s="235" t="s">
        <v>159</v>
      </c>
      <c r="AV262" s="13" t="s">
        <v>82</v>
      </c>
      <c r="AW262" s="13" t="s">
        <v>30</v>
      </c>
      <c r="AX262" s="13" t="s">
        <v>73</v>
      </c>
      <c r="AY262" s="235" t="s">
        <v>148</v>
      </c>
    </row>
    <row r="263" spans="1:65" s="14" customFormat="1" ht="11.25">
      <c r="B263" s="236"/>
      <c r="C263" s="237"/>
      <c r="D263" s="226" t="s">
        <v>156</v>
      </c>
      <c r="E263" s="238" t="s">
        <v>1</v>
      </c>
      <c r="F263" s="239" t="s">
        <v>158</v>
      </c>
      <c r="G263" s="237"/>
      <c r="H263" s="240">
        <v>6</v>
      </c>
      <c r="I263" s="241"/>
      <c r="J263" s="237"/>
      <c r="K263" s="237"/>
      <c r="L263" s="242"/>
      <c r="M263" s="243"/>
      <c r="N263" s="244"/>
      <c r="O263" s="244"/>
      <c r="P263" s="244"/>
      <c r="Q263" s="244"/>
      <c r="R263" s="244"/>
      <c r="S263" s="244"/>
      <c r="T263" s="245"/>
      <c r="AT263" s="246" t="s">
        <v>156</v>
      </c>
      <c r="AU263" s="246" t="s">
        <v>159</v>
      </c>
      <c r="AV263" s="14" t="s">
        <v>159</v>
      </c>
      <c r="AW263" s="14" t="s">
        <v>30</v>
      </c>
      <c r="AX263" s="14" t="s">
        <v>80</v>
      </c>
      <c r="AY263" s="246" t="s">
        <v>148</v>
      </c>
    </row>
    <row r="264" spans="1:65" s="2" customFormat="1" ht="16.5" customHeight="1">
      <c r="A264" s="35"/>
      <c r="B264" s="36"/>
      <c r="C264" s="268" t="s">
        <v>289</v>
      </c>
      <c r="D264" s="268" t="s">
        <v>272</v>
      </c>
      <c r="E264" s="269" t="s">
        <v>290</v>
      </c>
      <c r="F264" s="270" t="s">
        <v>291</v>
      </c>
      <c r="G264" s="271" t="s">
        <v>254</v>
      </c>
      <c r="H264" s="272">
        <v>1.02</v>
      </c>
      <c r="I264" s="273"/>
      <c r="J264" s="274">
        <f>ROUND(I264*H264,2)</f>
        <v>0</v>
      </c>
      <c r="K264" s="275"/>
      <c r="L264" s="276"/>
      <c r="M264" s="277" t="s">
        <v>1</v>
      </c>
      <c r="N264" s="278" t="s">
        <v>38</v>
      </c>
      <c r="O264" s="72"/>
      <c r="P264" s="220">
        <f>O264*H264</f>
        <v>0</v>
      </c>
      <c r="Q264" s="220">
        <v>1</v>
      </c>
      <c r="R264" s="220">
        <f>Q264*H264</f>
        <v>1.02</v>
      </c>
      <c r="S264" s="220">
        <v>0</v>
      </c>
      <c r="T264" s="221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22" t="s">
        <v>201</v>
      </c>
      <c r="AT264" s="222" t="s">
        <v>272</v>
      </c>
      <c r="AU264" s="222" t="s">
        <v>159</v>
      </c>
      <c r="AY264" s="18" t="s">
        <v>148</v>
      </c>
      <c r="BE264" s="223">
        <f>IF(N264="základní",J264,0)</f>
        <v>0</v>
      </c>
      <c r="BF264" s="223">
        <f>IF(N264="snížená",J264,0)</f>
        <v>0</v>
      </c>
      <c r="BG264" s="223">
        <f>IF(N264="zákl. přenesená",J264,0)</f>
        <v>0</v>
      </c>
      <c r="BH264" s="223">
        <f>IF(N264="sníž. přenesená",J264,0)</f>
        <v>0</v>
      </c>
      <c r="BI264" s="223">
        <f>IF(N264="nulová",J264,0)</f>
        <v>0</v>
      </c>
      <c r="BJ264" s="18" t="s">
        <v>80</v>
      </c>
      <c r="BK264" s="223">
        <f>ROUND(I264*H264,2)</f>
        <v>0</v>
      </c>
      <c r="BL264" s="18" t="s">
        <v>154</v>
      </c>
      <c r="BM264" s="222" t="s">
        <v>292</v>
      </c>
    </row>
    <row r="265" spans="1:65" s="13" customFormat="1" ht="11.25">
      <c r="B265" s="224"/>
      <c r="C265" s="225"/>
      <c r="D265" s="226" t="s">
        <v>156</v>
      </c>
      <c r="E265" s="227" t="s">
        <v>1</v>
      </c>
      <c r="F265" s="228" t="s">
        <v>293</v>
      </c>
      <c r="G265" s="225"/>
      <c r="H265" s="229">
        <v>1.02</v>
      </c>
      <c r="I265" s="230"/>
      <c r="J265" s="225"/>
      <c r="K265" s="225"/>
      <c r="L265" s="231"/>
      <c r="M265" s="232"/>
      <c r="N265" s="233"/>
      <c r="O265" s="233"/>
      <c r="P265" s="233"/>
      <c r="Q265" s="233"/>
      <c r="R265" s="233"/>
      <c r="S265" s="233"/>
      <c r="T265" s="234"/>
      <c r="AT265" s="235" t="s">
        <v>156</v>
      </c>
      <c r="AU265" s="235" t="s">
        <v>159</v>
      </c>
      <c r="AV265" s="13" t="s">
        <v>82</v>
      </c>
      <c r="AW265" s="13" t="s">
        <v>30</v>
      </c>
      <c r="AX265" s="13" t="s">
        <v>73</v>
      </c>
      <c r="AY265" s="235" t="s">
        <v>148</v>
      </c>
    </row>
    <row r="266" spans="1:65" s="14" customFormat="1" ht="11.25">
      <c r="B266" s="236"/>
      <c r="C266" s="237"/>
      <c r="D266" s="226" t="s">
        <v>156</v>
      </c>
      <c r="E266" s="238" t="s">
        <v>1</v>
      </c>
      <c r="F266" s="239" t="s">
        <v>158</v>
      </c>
      <c r="G266" s="237"/>
      <c r="H266" s="240">
        <v>1.02</v>
      </c>
      <c r="I266" s="241"/>
      <c r="J266" s="237"/>
      <c r="K266" s="237"/>
      <c r="L266" s="242"/>
      <c r="M266" s="243"/>
      <c r="N266" s="244"/>
      <c r="O266" s="244"/>
      <c r="P266" s="244"/>
      <c r="Q266" s="244"/>
      <c r="R266" s="244"/>
      <c r="S266" s="244"/>
      <c r="T266" s="245"/>
      <c r="AT266" s="246" t="s">
        <v>156</v>
      </c>
      <c r="AU266" s="246" t="s">
        <v>159</v>
      </c>
      <c r="AV266" s="14" t="s">
        <v>159</v>
      </c>
      <c r="AW266" s="14" t="s">
        <v>30</v>
      </c>
      <c r="AX266" s="14" t="s">
        <v>80</v>
      </c>
      <c r="AY266" s="246" t="s">
        <v>148</v>
      </c>
    </row>
    <row r="267" spans="1:65" s="2" customFormat="1" ht="21.75" customHeight="1">
      <c r="A267" s="35"/>
      <c r="B267" s="36"/>
      <c r="C267" s="210" t="s">
        <v>294</v>
      </c>
      <c r="D267" s="210" t="s">
        <v>150</v>
      </c>
      <c r="E267" s="211" t="s">
        <v>295</v>
      </c>
      <c r="F267" s="212" t="s">
        <v>296</v>
      </c>
      <c r="G267" s="213" t="s">
        <v>153</v>
      </c>
      <c r="H267" s="214">
        <v>6</v>
      </c>
      <c r="I267" s="215"/>
      <c r="J267" s="216">
        <f>ROUND(I267*H267,2)</f>
        <v>0</v>
      </c>
      <c r="K267" s="217"/>
      <c r="L267" s="40"/>
      <c r="M267" s="218" t="s">
        <v>1</v>
      </c>
      <c r="N267" s="219" t="s">
        <v>38</v>
      </c>
      <c r="O267" s="72"/>
      <c r="P267" s="220">
        <f>O267*H267</f>
        <v>0</v>
      </c>
      <c r="Q267" s="220">
        <v>0</v>
      </c>
      <c r="R267" s="220">
        <f>Q267*H267</f>
        <v>0</v>
      </c>
      <c r="S267" s="220">
        <v>0</v>
      </c>
      <c r="T267" s="221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22" t="s">
        <v>154</v>
      </c>
      <c r="AT267" s="222" t="s">
        <v>150</v>
      </c>
      <c r="AU267" s="222" t="s">
        <v>159</v>
      </c>
      <c r="AY267" s="18" t="s">
        <v>148</v>
      </c>
      <c r="BE267" s="223">
        <f>IF(N267="základní",J267,0)</f>
        <v>0</v>
      </c>
      <c r="BF267" s="223">
        <f>IF(N267="snížená",J267,0)</f>
        <v>0</v>
      </c>
      <c r="BG267" s="223">
        <f>IF(N267="zákl. přenesená",J267,0)</f>
        <v>0</v>
      </c>
      <c r="BH267" s="223">
        <f>IF(N267="sníž. přenesená",J267,0)</f>
        <v>0</v>
      </c>
      <c r="BI267" s="223">
        <f>IF(N267="nulová",J267,0)</f>
        <v>0</v>
      </c>
      <c r="BJ267" s="18" t="s">
        <v>80</v>
      </c>
      <c r="BK267" s="223">
        <f>ROUND(I267*H267,2)</f>
        <v>0</v>
      </c>
      <c r="BL267" s="18" t="s">
        <v>154</v>
      </c>
      <c r="BM267" s="222" t="s">
        <v>297</v>
      </c>
    </row>
    <row r="268" spans="1:65" s="13" customFormat="1" ht="11.25">
      <c r="B268" s="224"/>
      <c r="C268" s="225"/>
      <c r="D268" s="226" t="s">
        <v>156</v>
      </c>
      <c r="E268" s="227" t="s">
        <v>1</v>
      </c>
      <c r="F268" s="228" t="s">
        <v>184</v>
      </c>
      <c r="G268" s="225"/>
      <c r="H268" s="229">
        <v>6</v>
      </c>
      <c r="I268" s="230"/>
      <c r="J268" s="225"/>
      <c r="K268" s="225"/>
      <c r="L268" s="231"/>
      <c r="M268" s="232"/>
      <c r="N268" s="233"/>
      <c r="O268" s="233"/>
      <c r="P268" s="233"/>
      <c r="Q268" s="233"/>
      <c r="R268" s="233"/>
      <c r="S268" s="233"/>
      <c r="T268" s="234"/>
      <c r="AT268" s="235" t="s">
        <v>156</v>
      </c>
      <c r="AU268" s="235" t="s">
        <v>159</v>
      </c>
      <c r="AV268" s="13" t="s">
        <v>82</v>
      </c>
      <c r="AW268" s="13" t="s">
        <v>30</v>
      </c>
      <c r="AX268" s="13" t="s">
        <v>73</v>
      </c>
      <c r="AY268" s="235" t="s">
        <v>148</v>
      </c>
    </row>
    <row r="269" spans="1:65" s="14" customFormat="1" ht="11.25">
      <c r="B269" s="236"/>
      <c r="C269" s="237"/>
      <c r="D269" s="226" t="s">
        <v>156</v>
      </c>
      <c r="E269" s="238" t="s">
        <v>1</v>
      </c>
      <c r="F269" s="239" t="s">
        <v>158</v>
      </c>
      <c r="G269" s="237"/>
      <c r="H269" s="240">
        <v>6</v>
      </c>
      <c r="I269" s="241"/>
      <c r="J269" s="237"/>
      <c r="K269" s="237"/>
      <c r="L269" s="242"/>
      <c r="M269" s="243"/>
      <c r="N269" s="244"/>
      <c r="O269" s="244"/>
      <c r="P269" s="244"/>
      <c r="Q269" s="244"/>
      <c r="R269" s="244"/>
      <c r="S269" s="244"/>
      <c r="T269" s="245"/>
      <c r="AT269" s="246" t="s">
        <v>156</v>
      </c>
      <c r="AU269" s="246" t="s">
        <v>159</v>
      </c>
      <c r="AV269" s="14" t="s">
        <v>159</v>
      </c>
      <c r="AW269" s="14" t="s">
        <v>30</v>
      </c>
      <c r="AX269" s="14" t="s">
        <v>80</v>
      </c>
      <c r="AY269" s="246" t="s">
        <v>148</v>
      </c>
    </row>
    <row r="270" spans="1:65" s="2" customFormat="1" ht="16.5" customHeight="1">
      <c r="A270" s="35"/>
      <c r="B270" s="36"/>
      <c r="C270" s="268" t="s">
        <v>298</v>
      </c>
      <c r="D270" s="268" t="s">
        <v>272</v>
      </c>
      <c r="E270" s="269" t="s">
        <v>299</v>
      </c>
      <c r="F270" s="270" t="s">
        <v>300</v>
      </c>
      <c r="G270" s="271" t="s">
        <v>301</v>
      </c>
      <c r="H270" s="272">
        <v>0.09</v>
      </c>
      <c r="I270" s="273"/>
      <c r="J270" s="274">
        <f>ROUND(I270*H270,2)</f>
        <v>0</v>
      </c>
      <c r="K270" s="275"/>
      <c r="L270" s="276"/>
      <c r="M270" s="277" t="s">
        <v>1</v>
      </c>
      <c r="N270" s="278" t="s">
        <v>38</v>
      </c>
      <c r="O270" s="72"/>
      <c r="P270" s="220">
        <f>O270*H270</f>
        <v>0</v>
      </c>
      <c r="Q270" s="220">
        <v>1E-3</v>
      </c>
      <c r="R270" s="220">
        <f>Q270*H270</f>
        <v>8.9999999999999992E-5</v>
      </c>
      <c r="S270" s="220">
        <v>0</v>
      </c>
      <c r="T270" s="221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22" t="s">
        <v>201</v>
      </c>
      <c r="AT270" s="222" t="s">
        <v>272</v>
      </c>
      <c r="AU270" s="222" t="s">
        <v>159</v>
      </c>
      <c r="AY270" s="18" t="s">
        <v>148</v>
      </c>
      <c r="BE270" s="223">
        <f>IF(N270="základní",J270,0)</f>
        <v>0</v>
      </c>
      <c r="BF270" s="223">
        <f>IF(N270="snížená",J270,0)</f>
        <v>0</v>
      </c>
      <c r="BG270" s="223">
        <f>IF(N270="zákl. přenesená",J270,0)</f>
        <v>0</v>
      </c>
      <c r="BH270" s="223">
        <f>IF(N270="sníž. přenesená",J270,0)</f>
        <v>0</v>
      </c>
      <c r="BI270" s="223">
        <f>IF(N270="nulová",J270,0)</f>
        <v>0</v>
      </c>
      <c r="BJ270" s="18" t="s">
        <v>80</v>
      </c>
      <c r="BK270" s="223">
        <f>ROUND(I270*H270,2)</f>
        <v>0</v>
      </c>
      <c r="BL270" s="18" t="s">
        <v>154</v>
      </c>
      <c r="BM270" s="222" t="s">
        <v>302</v>
      </c>
    </row>
    <row r="271" spans="1:65" s="13" customFormat="1" ht="11.25">
      <c r="B271" s="224"/>
      <c r="C271" s="225"/>
      <c r="D271" s="226" t="s">
        <v>156</v>
      </c>
      <c r="E271" s="227" t="s">
        <v>1</v>
      </c>
      <c r="F271" s="228" t="s">
        <v>303</v>
      </c>
      <c r="G271" s="225"/>
      <c r="H271" s="229">
        <v>0.09</v>
      </c>
      <c r="I271" s="230"/>
      <c r="J271" s="225"/>
      <c r="K271" s="225"/>
      <c r="L271" s="231"/>
      <c r="M271" s="232"/>
      <c r="N271" s="233"/>
      <c r="O271" s="233"/>
      <c r="P271" s="233"/>
      <c r="Q271" s="233"/>
      <c r="R271" s="233"/>
      <c r="S271" s="233"/>
      <c r="T271" s="234"/>
      <c r="AT271" s="235" t="s">
        <v>156</v>
      </c>
      <c r="AU271" s="235" t="s">
        <v>159</v>
      </c>
      <c r="AV271" s="13" t="s">
        <v>82</v>
      </c>
      <c r="AW271" s="13" t="s">
        <v>30</v>
      </c>
      <c r="AX271" s="13" t="s">
        <v>80</v>
      </c>
      <c r="AY271" s="235" t="s">
        <v>148</v>
      </c>
    </row>
    <row r="272" spans="1:65" s="2" customFormat="1" ht="21.75" customHeight="1">
      <c r="A272" s="35"/>
      <c r="B272" s="36"/>
      <c r="C272" s="210" t="s">
        <v>304</v>
      </c>
      <c r="D272" s="210" t="s">
        <v>150</v>
      </c>
      <c r="E272" s="211" t="s">
        <v>305</v>
      </c>
      <c r="F272" s="212" t="s">
        <v>306</v>
      </c>
      <c r="G272" s="213" t="s">
        <v>153</v>
      </c>
      <c r="H272" s="214">
        <v>883</v>
      </c>
      <c r="I272" s="215"/>
      <c r="J272" s="216">
        <f>ROUND(I272*H272,2)</f>
        <v>0</v>
      </c>
      <c r="K272" s="217"/>
      <c r="L272" s="40"/>
      <c r="M272" s="218" t="s">
        <v>1</v>
      </c>
      <c r="N272" s="219" t="s">
        <v>38</v>
      </c>
      <c r="O272" s="72"/>
      <c r="P272" s="220">
        <f>O272*H272</f>
        <v>0</v>
      </c>
      <c r="Q272" s="220">
        <v>0</v>
      </c>
      <c r="R272" s="220">
        <f>Q272*H272</f>
        <v>0</v>
      </c>
      <c r="S272" s="220">
        <v>0</v>
      </c>
      <c r="T272" s="221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22" t="s">
        <v>154</v>
      </c>
      <c r="AT272" s="222" t="s">
        <v>150</v>
      </c>
      <c r="AU272" s="222" t="s">
        <v>159</v>
      </c>
      <c r="AY272" s="18" t="s">
        <v>148</v>
      </c>
      <c r="BE272" s="223">
        <f>IF(N272="základní",J272,0)</f>
        <v>0</v>
      </c>
      <c r="BF272" s="223">
        <f>IF(N272="snížená",J272,0)</f>
        <v>0</v>
      </c>
      <c r="BG272" s="223">
        <f>IF(N272="zákl. přenesená",J272,0)</f>
        <v>0</v>
      </c>
      <c r="BH272" s="223">
        <f>IF(N272="sníž. přenesená",J272,0)</f>
        <v>0</v>
      </c>
      <c r="BI272" s="223">
        <f>IF(N272="nulová",J272,0)</f>
        <v>0</v>
      </c>
      <c r="BJ272" s="18" t="s">
        <v>80</v>
      </c>
      <c r="BK272" s="223">
        <f>ROUND(I272*H272,2)</f>
        <v>0</v>
      </c>
      <c r="BL272" s="18" t="s">
        <v>154</v>
      </c>
      <c r="BM272" s="222" t="s">
        <v>307</v>
      </c>
    </row>
    <row r="273" spans="1:65" s="13" customFormat="1" ht="11.25">
      <c r="B273" s="224"/>
      <c r="C273" s="225"/>
      <c r="D273" s="226" t="s">
        <v>156</v>
      </c>
      <c r="E273" s="227" t="s">
        <v>1</v>
      </c>
      <c r="F273" s="228" t="s">
        <v>308</v>
      </c>
      <c r="G273" s="225"/>
      <c r="H273" s="229">
        <v>722</v>
      </c>
      <c r="I273" s="230"/>
      <c r="J273" s="225"/>
      <c r="K273" s="225"/>
      <c r="L273" s="231"/>
      <c r="M273" s="232"/>
      <c r="N273" s="233"/>
      <c r="O273" s="233"/>
      <c r="P273" s="233"/>
      <c r="Q273" s="233"/>
      <c r="R273" s="233"/>
      <c r="S273" s="233"/>
      <c r="T273" s="234"/>
      <c r="AT273" s="235" t="s">
        <v>156</v>
      </c>
      <c r="AU273" s="235" t="s">
        <v>159</v>
      </c>
      <c r="AV273" s="13" t="s">
        <v>82</v>
      </c>
      <c r="AW273" s="13" t="s">
        <v>30</v>
      </c>
      <c r="AX273" s="13" t="s">
        <v>73</v>
      </c>
      <c r="AY273" s="235" t="s">
        <v>148</v>
      </c>
    </row>
    <row r="274" spans="1:65" s="14" customFormat="1" ht="11.25">
      <c r="B274" s="236"/>
      <c r="C274" s="237"/>
      <c r="D274" s="226" t="s">
        <v>156</v>
      </c>
      <c r="E274" s="238" t="s">
        <v>1</v>
      </c>
      <c r="F274" s="239" t="s">
        <v>158</v>
      </c>
      <c r="G274" s="237"/>
      <c r="H274" s="240">
        <v>722</v>
      </c>
      <c r="I274" s="241"/>
      <c r="J274" s="237"/>
      <c r="K274" s="237"/>
      <c r="L274" s="242"/>
      <c r="M274" s="243"/>
      <c r="N274" s="244"/>
      <c r="O274" s="244"/>
      <c r="P274" s="244"/>
      <c r="Q274" s="244"/>
      <c r="R274" s="244"/>
      <c r="S274" s="244"/>
      <c r="T274" s="245"/>
      <c r="AT274" s="246" t="s">
        <v>156</v>
      </c>
      <c r="AU274" s="246" t="s">
        <v>159</v>
      </c>
      <c r="AV274" s="14" t="s">
        <v>159</v>
      </c>
      <c r="AW274" s="14" t="s">
        <v>30</v>
      </c>
      <c r="AX274" s="14" t="s">
        <v>73</v>
      </c>
      <c r="AY274" s="246" t="s">
        <v>148</v>
      </c>
    </row>
    <row r="275" spans="1:65" s="13" customFormat="1" ht="11.25">
      <c r="B275" s="224"/>
      <c r="C275" s="225"/>
      <c r="D275" s="226" t="s">
        <v>156</v>
      </c>
      <c r="E275" s="227" t="s">
        <v>1</v>
      </c>
      <c r="F275" s="228" t="s">
        <v>309</v>
      </c>
      <c r="G275" s="225"/>
      <c r="H275" s="229">
        <v>161</v>
      </c>
      <c r="I275" s="230"/>
      <c r="J275" s="225"/>
      <c r="K275" s="225"/>
      <c r="L275" s="231"/>
      <c r="M275" s="232"/>
      <c r="N275" s="233"/>
      <c r="O275" s="233"/>
      <c r="P275" s="233"/>
      <c r="Q275" s="233"/>
      <c r="R275" s="233"/>
      <c r="S275" s="233"/>
      <c r="T275" s="234"/>
      <c r="AT275" s="235" t="s">
        <v>156</v>
      </c>
      <c r="AU275" s="235" t="s">
        <v>159</v>
      </c>
      <c r="AV275" s="13" t="s">
        <v>82</v>
      </c>
      <c r="AW275" s="13" t="s">
        <v>30</v>
      </c>
      <c r="AX275" s="13" t="s">
        <v>73</v>
      </c>
      <c r="AY275" s="235" t="s">
        <v>148</v>
      </c>
    </row>
    <row r="276" spans="1:65" s="14" customFormat="1" ht="11.25">
      <c r="B276" s="236"/>
      <c r="C276" s="237"/>
      <c r="D276" s="226" t="s">
        <v>156</v>
      </c>
      <c r="E276" s="238" t="s">
        <v>1</v>
      </c>
      <c r="F276" s="239" t="s">
        <v>158</v>
      </c>
      <c r="G276" s="237"/>
      <c r="H276" s="240">
        <v>161</v>
      </c>
      <c r="I276" s="241"/>
      <c r="J276" s="237"/>
      <c r="K276" s="237"/>
      <c r="L276" s="242"/>
      <c r="M276" s="243"/>
      <c r="N276" s="244"/>
      <c r="O276" s="244"/>
      <c r="P276" s="244"/>
      <c r="Q276" s="244"/>
      <c r="R276" s="244"/>
      <c r="S276" s="244"/>
      <c r="T276" s="245"/>
      <c r="AT276" s="246" t="s">
        <v>156</v>
      </c>
      <c r="AU276" s="246" t="s">
        <v>159</v>
      </c>
      <c r="AV276" s="14" t="s">
        <v>159</v>
      </c>
      <c r="AW276" s="14" t="s">
        <v>30</v>
      </c>
      <c r="AX276" s="14" t="s">
        <v>73</v>
      </c>
      <c r="AY276" s="246" t="s">
        <v>148</v>
      </c>
    </row>
    <row r="277" spans="1:65" s="15" customFormat="1" ht="11.25">
      <c r="B277" s="247"/>
      <c r="C277" s="248"/>
      <c r="D277" s="226" t="s">
        <v>156</v>
      </c>
      <c r="E277" s="249" t="s">
        <v>1</v>
      </c>
      <c r="F277" s="250" t="s">
        <v>171</v>
      </c>
      <c r="G277" s="248"/>
      <c r="H277" s="251">
        <v>883</v>
      </c>
      <c r="I277" s="252"/>
      <c r="J277" s="248"/>
      <c r="K277" s="248"/>
      <c r="L277" s="253"/>
      <c r="M277" s="254"/>
      <c r="N277" s="255"/>
      <c r="O277" s="255"/>
      <c r="P277" s="255"/>
      <c r="Q277" s="255"/>
      <c r="R277" s="255"/>
      <c r="S277" s="255"/>
      <c r="T277" s="256"/>
      <c r="AT277" s="257" t="s">
        <v>156</v>
      </c>
      <c r="AU277" s="257" t="s">
        <v>159</v>
      </c>
      <c r="AV277" s="15" t="s">
        <v>154</v>
      </c>
      <c r="AW277" s="15" t="s">
        <v>30</v>
      </c>
      <c r="AX277" s="15" t="s">
        <v>80</v>
      </c>
      <c r="AY277" s="257" t="s">
        <v>148</v>
      </c>
    </row>
    <row r="278" spans="1:65" s="2" customFormat="1" ht="33" customHeight="1">
      <c r="A278" s="35"/>
      <c r="B278" s="36"/>
      <c r="C278" s="210" t="s">
        <v>310</v>
      </c>
      <c r="D278" s="210" t="s">
        <v>150</v>
      </c>
      <c r="E278" s="211" t="s">
        <v>311</v>
      </c>
      <c r="F278" s="212" t="s">
        <v>312</v>
      </c>
      <c r="G278" s="213" t="s">
        <v>153</v>
      </c>
      <c r="H278" s="214">
        <v>10</v>
      </c>
      <c r="I278" s="215"/>
      <c r="J278" s="216">
        <f>ROUND(I278*H278,2)</f>
        <v>0</v>
      </c>
      <c r="K278" s="217"/>
      <c r="L278" s="40"/>
      <c r="M278" s="218" t="s">
        <v>1</v>
      </c>
      <c r="N278" s="219" t="s">
        <v>38</v>
      </c>
      <c r="O278" s="72"/>
      <c r="P278" s="220">
        <f>O278*H278</f>
        <v>0</v>
      </c>
      <c r="Q278" s="220">
        <v>0</v>
      </c>
      <c r="R278" s="220">
        <f>Q278*H278</f>
        <v>0</v>
      </c>
      <c r="S278" s="220">
        <v>0</v>
      </c>
      <c r="T278" s="221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22" t="s">
        <v>154</v>
      </c>
      <c r="AT278" s="222" t="s">
        <v>150</v>
      </c>
      <c r="AU278" s="222" t="s">
        <v>159</v>
      </c>
      <c r="AY278" s="18" t="s">
        <v>148</v>
      </c>
      <c r="BE278" s="223">
        <f>IF(N278="základní",J278,0)</f>
        <v>0</v>
      </c>
      <c r="BF278" s="223">
        <f>IF(N278="snížená",J278,0)</f>
        <v>0</v>
      </c>
      <c r="BG278" s="223">
        <f>IF(N278="zákl. přenesená",J278,0)</f>
        <v>0</v>
      </c>
      <c r="BH278" s="223">
        <f>IF(N278="sníž. přenesená",J278,0)</f>
        <v>0</v>
      </c>
      <c r="BI278" s="223">
        <f>IF(N278="nulová",J278,0)</f>
        <v>0</v>
      </c>
      <c r="BJ278" s="18" t="s">
        <v>80</v>
      </c>
      <c r="BK278" s="223">
        <f>ROUND(I278*H278,2)</f>
        <v>0</v>
      </c>
      <c r="BL278" s="18" t="s">
        <v>154</v>
      </c>
      <c r="BM278" s="222" t="s">
        <v>313</v>
      </c>
    </row>
    <row r="279" spans="1:65" s="13" customFormat="1" ht="11.25">
      <c r="B279" s="224"/>
      <c r="C279" s="225"/>
      <c r="D279" s="226" t="s">
        <v>156</v>
      </c>
      <c r="E279" s="227" t="s">
        <v>1</v>
      </c>
      <c r="F279" s="228" t="s">
        <v>217</v>
      </c>
      <c r="G279" s="225"/>
      <c r="H279" s="229">
        <v>10</v>
      </c>
      <c r="I279" s="230"/>
      <c r="J279" s="225"/>
      <c r="K279" s="225"/>
      <c r="L279" s="231"/>
      <c r="M279" s="232"/>
      <c r="N279" s="233"/>
      <c r="O279" s="233"/>
      <c r="P279" s="233"/>
      <c r="Q279" s="233"/>
      <c r="R279" s="233"/>
      <c r="S279" s="233"/>
      <c r="T279" s="234"/>
      <c r="AT279" s="235" t="s">
        <v>156</v>
      </c>
      <c r="AU279" s="235" t="s">
        <v>159</v>
      </c>
      <c r="AV279" s="13" t="s">
        <v>82</v>
      </c>
      <c r="AW279" s="13" t="s">
        <v>30</v>
      </c>
      <c r="AX279" s="13" t="s">
        <v>73</v>
      </c>
      <c r="AY279" s="235" t="s">
        <v>148</v>
      </c>
    </row>
    <row r="280" spans="1:65" s="14" customFormat="1" ht="11.25">
      <c r="B280" s="236"/>
      <c r="C280" s="237"/>
      <c r="D280" s="226" t="s">
        <v>156</v>
      </c>
      <c r="E280" s="238" t="s">
        <v>1</v>
      </c>
      <c r="F280" s="239" t="s">
        <v>158</v>
      </c>
      <c r="G280" s="237"/>
      <c r="H280" s="240">
        <v>10</v>
      </c>
      <c r="I280" s="241"/>
      <c r="J280" s="237"/>
      <c r="K280" s="237"/>
      <c r="L280" s="242"/>
      <c r="M280" s="243"/>
      <c r="N280" s="244"/>
      <c r="O280" s="244"/>
      <c r="P280" s="244"/>
      <c r="Q280" s="244"/>
      <c r="R280" s="244"/>
      <c r="S280" s="244"/>
      <c r="T280" s="245"/>
      <c r="AT280" s="246" t="s">
        <v>156</v>
      </c>
      <c r="AU280" s="246" t="s">
        <v>159</v>
      </c>
      <c r="AV280" s="14" t="s">
        <v>159</v>
      </c>
      <c r="AW280" s="14" t="s">
        <v>30</v>
      </c>
      <c r="AX280" s="14" t="s">
        <v>80</v>
      </c>
      <c r="AY280" s="246" t="s">
        <v>148</v>
      </c>
    </row>
    <row r="281" spans="1:65" s="12" customFormat="1" ht="22.9" customHeight="1">
      <c r="B281" s="194"/>
      <c r="C281" s="195"/>
      <c r="D281" s="196" t="s">
        <v>72</v>
      </c>
      <c r="E281" s="208" t="s">
        <v>82</v>
      </c>
      <c r="F281" s="208" t="s">
        <v>314</v>
      </c>
      <c r="G281" s="195"/>
      <c r="H281" s="195"/>
      <c r="I281" s="198"/>
      <c r="J281" s="209">
        <f>BK281</f>
        <v>0</v>
      </c>
      <c r="K281" s="195"/>
      <c r="L281" s="200"/>
      <c r="M281" s="201"/>
      <c r="N281" s="202"/>
      <c r="O281" s="202"/>
      <c r="P281" s="203">
        <f>P282+P283+P298+P317</f>
        <v>0</v>
      </c>
      <c r="Q281" s="202"/>
      <c r="R281" s="203">
        <f>R282+R283+R298+R317</f>
        <v>484.40999385999999</v>
      </c>
      <c r="S281" s="202"/>
      <c r="T281" s="204">
        <f>T282+T283+T298+T317</f>
        <v>0</v>
      </c>
      <c r="AR281" s="205" t="s">
        <v>80</v>
      </c>
      <c r="AT281" s="206" t="s">
        <v>72</v>
      </c>
      <c r="AU281" s="206" t="s">
        <v>80</v>
      </c>
      <c r="AY281" s="205" t="s">
        <v>148</v>
      </c>
      <c r="BK281" s="207">
        <f>BK282+BK283+BK298+BK317</f>
        <v>0</v>
      </c>
    </row>
    <row r="282" spans="1:65" s="2" customFormat="1" ht="33" customHeight="1">
      <c r="A282" s="35"/>
      <c r="B282" s="36"/>
      <c r="C282" s="210" t="s">
        <v>315</v>
      </c>
      <c r="D282" s="210" t="s">
        <v>150</v>
      </c>
      <c r="E282" s="211" t="s">
        <v>316</v>
      </c>
      <c r="F282" s="212" t="s">
        <v>317</v>
      </c>
      <c r="G282" s="213" t="s">
        <v>318</v>
      </c>
      <c r="H282" s="214">
        <v>0.40100000000000002</v>
      </c>
      <c r="I282" s="215"/>
      <c r="J282" s="216">
        <f>ROUND(I282*H282,2)</f>
        <v>0</v>
      </c>
      <c r="K282" s="217"/>
      <c r="L282" s="40"/>
      <c r="M282" s="218" t="s">
        <v>1</v>
      </c>
      <c r="N282" s="219" t="s">
        <v>38</v>
      </c>
      <c r="O282" s="72"/>
      <c r="P282" s="220">
        <f>O282*H282</f>
        <v>0</v>
      </c>
      <c r="Q282" s="220">
        <v>0.17993000000000001</v>
      </c>
      <c r="R282" s="220">
        <f>Q282*H282</f>
        <v>7.2151930000000003E-2</v>
      </c>
      <c r="S282" s="220">
        <v>0</v>
      </c>
      <c r="T282" s="221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22" t="s">
        <v>154</v>
      </c>
      <c r="AT282" s="222" t="s">
        <v>150</v>
      </c>
      <c r="AU282" s="222" t="s">
        <v>82</v>
      </c>
      <c r="AY282" s="18" t="s">
        <v>148</v>
      </c>
      <c r="BE282" s="223">
        <f>IF(N282="základní",J282,0)</f>
        <v>0</v>
      </c>
      <c r="BF282" s="223">
        <f>IF(N282="snížená",J282,0)</f>
        <v>0</v>
      </c>
      <c r="BG282" s="223">
        <f>IF(N282="zákl. přenesená",J282,0)</f>
        <v>0</v>
      </c>
      <c r="BH282" s="223">
        <f>IF(N282="sníž. přenesená",J282,0)</f>
        <v>0</v>
      </c>
      <c r="BI282" s="223">
        <f>IF(N282="nulová",J282,0)</f>
        <v>0</v>
      </c>
      <c r="BJ282" s="18" t="s">
        <v>80</v>
      </c>
      <c r="BK282" s="223">
        <f>ROUND(I282*H282,2)</f>
        <v>0</v>
      </c>
      <c r="BL282" s="18" t="s">
        <v>154</v>
      </c>
      <c r="BM282" s="222" t="s">
        <v>319</v>
      </c>
    </row>
    <row r="283" spans="1:65" s="12" customFormat="1" ht="20.85" customHeight="1">
      <c r="B283" s="194"/>
      <c r="C283" s="195"/>
      <c r="D283" s="196" t="s">
        <v>72</v>
      </c>
      <c r="E283" s="208" t="s">
        <v>7</v>
      </c>
      <c r="F283" s="208" t="s">
        <v>320</v>
      </c>
      <c r="G283" s="195"/>
      <c r="H283" s="195"/>
      <c r="I283" s="198"/>
      <c r="J283" s="209">
        <f>BK283</f>
        <v>0</v>
      </c>
      <c r="K283" s="195"/>
      <c r="L283" s="200"/>
      <c r="M283" s="201"/>
      <c r="N283" s="202"/>
      <c r="O283" s="202"/>
      <c r="P283" s="203">
        <f>SUM(P284:P297)</f>
        <v>0</v>
      </c>
      <c r="Q283" s="202"/>
      <c r="R283" s="203">
        <f>SUM(R284:R297)</f>
        <v>105.08536000000001</v>
      </c>
      <c r="S283" s="202"/>
      <c r="T283" s="204">
        <f>SUM(T284:T297)</f>
        <v>0</v>
      </c>
      <c r="AR283" s="205" t="s">
        <v>80</v>
      </c>
      <c r="AT283" s="206" t="s">
        <v>72</v>
      </c>
      <c r="AU283" s="206" t="s">
        <v>82</v>
      </c>
      <c r="AY283" s="205" t="s">
        <v>148</v>
      </c>
      <c r="BK283" s="207">
        <f>SUM(BK284:BK297)</f>
        <v>0</v>
      </c>
    </row>
    <row r="284" spans="1:65" s="2" customFormat="1" ht="21.75" customHeight="1">
      <c r="A284" s="35"/>
      <c r="B284" s="36"/>
      <c r="C284" s="210" t="s">
        <v>321</v>
      </c>
      <c r="D284" s="210" t="s">
        <v>150</v>
      </c>
      <c r="E284" s="211" t="s">
        <v>322</v>
      </c>
      <c r="F284" s="212" t="s">
        <v>323</v>
      </c>
      <c r="G284" s="213" t="s">
        <v>182</v>
      </c>
      <c r="H284" s="214">
        <v>28.042000000000002</v>
      </c>
      <c r="I284" s="215"/>
      <c r="J284" s="216">
        <f>ROUND(I284*H284,2)</f>
        <v>0</v>
      </c>
      <c r="K284" s="217"/>
      <c r="L284" s="40"/>
      <c r="M284" s="218" t="s">
        <v>1</v>
      </c>
      <c r="N284" s="219" t="s">
        <v>38</v>
      </c>
      <c r="O284" s="72"/>
      <c r="P284" s="220">
        <f>O284*H284</f>
        <v>0</v>
      </c>
      <c r="Q284" s="220">
        <v>1.63</v>
      </c>
      <c r="R284" s="220">
        <f>Q284*H284</f>
        <v>45.708460000000002</v>
      </c>
      <c r="S284" s="220">
        <v>0</v>
      </c>
      <c r="T284" s="221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22" t="s">
        <v>154</v>
      </c>
      <c r="AT284" s="222" t="s">
        <v>150</v>
      </c>
      <c r="AU284" s="222" t="s">
        <v>159</v>
      </c>
      <c r="AY284" s="18" t="s">
        <v>148</v>
      </c>
      <c r="BE284" s="223">
        <f>IF(N284="základní",J284,0)</f>
        <v>0</v>
      </c>
      <c r="BF284" s="223">
        <f>IF(N284="snížená",J284,0)</f>
        <v>0</v>
      </c>
      <c r="BG284" s="223">
        <f>IF(N284="zákl. přenesená",J284,0)</f>
        <v>0</v>
      </c>
      <c r="BH284" s="223">
        <f>IF(N284="sníž. přenesená",J284,0)</f>
        <v>0</v>
      </c>
      <c r="BI284" s="223">
        <f>IF(N284="nulová",J284,0)</f>
        <v>0</v>
      </c>
      <c r="BJ284" s="18" t="s">
        <v>80</v>
      </c>
      <c r="BK284" s="223">
        <f>ROUND(I284*H284,2)</f>
        <v>0</v>
      </c>
      <c r="BL284" s="18" t="s">
        <v>154</v>
      </c>
      <c r="BM284" s="222" t="s">
        <v>324</v>
      </c>
    </row>
    <row r="285" spans="1:65" s="13" customFormat="1" ht="11.25">
      <c r="B285" s="224"/>
      <c r="C285" s="225"/>
      <c r="D285" s="226" t="s">
        <v>156</v>
      </c>
      <c r="E285" s="227" t="s">
        <v>1</v>
      </c>
      <c r="F285" s="228" t="s">
        <v>325</v>
      </c>
      <c r="G285" s="225"/>
      <c r="H285" s="229">
        <v>24.84</v>
      </c>
      <c r="I285" s="230"/>
      <c r="J285" s="225"/>
      <c r="K285" s="225"/>
      <c r="L285" s="231"/>
      <c r="M285" s="232"/>
      <c r="N285" s="233"/>
      <c r="O285" s="233"/>
      <c r="P285" s="233"/>
      <c r="Q285" s="233"/>
      <c r="R285" s="233"/>
      <c r="S285" s="233"/>
      <c r="T285" s="234"/>
      <c r="AT285" s="235" t="s">
        <v>156</v>
      </c>
      <c r="AU285" s="235" t="s">
        <v>159</v>
      </c>
      <c r="AV285" s="13" t="s">
        <v>82</v>
      </c>
      <c r="AW285" s="13" t="s">
        <v>30</v>
      </c>
      <c r="AX285" s="13" t="s">
        <v>73</v>
      </c>
      <c r="AY285" s="235" t="s">
        <v>148</v>
      </c>
    </row>
    <row r="286" spans="1:65" s="13" customFormat="1" ht="11.25">
      <c r="B286" s="224"/>
      <c r="C286" s="225"/>
      <c r="D286" s="226" t="s">
        <v>156</v>
      </c>
      <c r="E286" s="227" t="s">
        <v>1</v>
      </c>
      <c r="F286" s="228" t="s">
        <v>326</v>
      </c>
      <c r="G286" s="225"/>
      <c r="H286" s="229">
        <v>4.8600000000000003</v>
      </c>
      <c r="I286" s="230"/>
      <c r="J286" s="225"/>
      <c r="K286" s="225"/>
      <c r="L286" s="231"/>
      <c r="M286" s="232"/>
      <c r="N286" s="233"/>
      <c r="O286" s="233"/>
      <c r="P286" s="233"/>
      <c r="Q286" s="233"/>
      <c r="R286" s="233"/>
      <c r="S286" s="233"/>
      <c r="T286" s="234"/>
      <c r="AT286" s="235" t="s">
        <v>156</v>
      </c>
      <c r="AU286" s="235" t="s">
        <v>159</v>
      </c>
      <c r="AV286" s="13" t="s">
        <v>82</v>
      </c>
      <c r="AW286" s="13" t="s">
        <v>30</v>
      </c>
      <c r="AX286" s="13" t="s">
        <v>73</v>
      </c>
      <c r="AY286" s="235" t="s">
        <v>148</v>
      </c>
    </row>
    <row r="287" spans="1:65" s="14" customFormat="1" ht="11.25">
      <c r="B287" s="236"/>
      <c r="C287" s="237"/>
      <c r="D287" s="226" t="s">
        <v>156</v>
      </c>
      <c r="E287" s="238" t="s">
        <v>1</v>
      </c>
      <c r="F287" s="239" t="s">
        <v>158</v>
      </c>
      <c r="G287" s="237"/>
      <c r="H287" s="240">
        <v>29.7</v>
      </c>
      <c r="I287" s="241"/>
      <c r="J287" s="237"/>
      <c r="K287" s="237"/>
      <c r="L287" s="242"/>
      <c r="M287" s="243"/>
      <c r="N287" s="244"/>
      <c r="O287" s="244"/>
      <c r="P287" s="244"/>
      <c r="Q287" s="244"/>
      <c r="R287" s="244"/>
      <c r="S287" s="244"/>
      <c r="T287" s="245"/>
      <c r="AT287" s="246" t="s">
        <v>156</v>
      </c>
      <c r="AU287" s="246" t="s">
        <v>159</v>
      </c>
      <c r="AV287" s="14" t="s">
        <v>159</v>
      </c>
      <c r="AW287" s="14" t="s">
        <v>30</v>
      </c>
      <c r="AX287" s="14" t="s">
        <v>73</v>
      </c>
      <c r="AY287" s="246" t="s">
        <v>148</v>
      </c>
    </row>
    <row r="288" spans="1:65" s="13" customFormat="1" ht="11.25">
      <c r="B288" s="224"/>
      <c r="C288" s="225"/>
      <c r="D288" s="226" t="s">
        <v>156</v>
      </c>
      <c r="E288" s="227" t="s">
        <v>1</v>
      </c>
      <c r="F288" s="228" t="s">
        <v>327</v>
      </c>
      <c r="G288" s="225"/>
      <c r="H288" s="229">
        <v>-1.387</v>
      </c>
      <c r="I288" s="230"/>
      <c r="J288" s="225"/>
      <c r="K288" s="225"/>
      <c r="L288" s="231"/>
      <c r="M288" s="232"/>
      <c r="N288" s="233"/>
      <c r="O288" s="233"/>
      <c r="P288" s="233"/>
      <c r="Q288" s="233"/>
      <c r="R288" s="233"/>
      <c r="S288" s="233"/>
      <c r="T288" s="234"/>
      <c r="AT288" s="235" t="s">
        <v>156</v>
      </c>
      <c r="AU288" s="235" t="s">
        <v>159</v>
      </c>
      <c r="AV288" s="13" t="s">
        <v>82</v>
      </c>
      <c r="AW288" s="13" t="s">
        <v>30</v>
      </c>
      <c r="AX288" s="13" t="s">
        <v>73</v>
      </c>
      <c r="AY288" s="235" t="s">
        <v>148</v>
      </c>
    </row>
    <row r="289" spans="1:65" s="13" customFormat="1" ht="11.25">
      <c r="B289" s="224"/>
      <c r="C289" s="225"/>
      <c r="D289" s="226" t="s">
        <v>156</v>
      </c>
      <c r="E289" s="227" t="s">
        <v>1</v>
      </c>
      <c r="F289" s="228" t="s">
        <v>328</v>
      </c>
      <c r="G289" s="225"/>
      <c r="H289" s="229">
        <v>-0.27100000000000002</v>
      </c>
      <c r="I289" s="230"/>
      <c r="J289" s="225"/>
      <c r="K289" s="225"/>
      <c r="L289" s="231"/>
      <c r="M289" s="232"/>
      <c r="N289" s="233"/>
      <c r="O289" s="233"/>
      <c r="P289" s="233"/>
      <c r="Q289" s="233"/>
      <c r="R289" s="233"/>
      <c r="S289" s="233"/>
      <c r="T289" s="234"/>
      <c r="AT289" s="235" t="s">
        <v>156</v>
      </c>
      <c r="AU289" s="235" t="s">
        <v>159</v>
      </c>
      <c r="AV289" s="13" t="s">
        <v>82</v>
      </c>
      <c r="AW289" s="13" t="s">
        <v>30</v>
      </c>
      <c r="AX289" s="13" t="s">
        <v>73</v>
      </c>
      <c r="AY289" s="235" t="s">
        <v>148</v>
      </c>
    </row>
    <row r="290" spans="1:65" s="14" customFormat="1" ht="11.25">
      <c r="B290" s="236"/>
      <c r="C290" s="237"/>
      <c r="D290" s="226" t="s">
        <v>156</v>
      </c>
      <c r="E290" s="238" t="s">
        <v>1</v>
      </c>
      <c r="F290" s="239" t="s">
        <v>158</v>
      </c>
      <c r="G290" s="237"/>
      <c r="H290" s="240">
        <v>-1.6579999999999999</v>
      </c>
      <c r="I290" s="241"/>
      <c r="J290" s="237"/>
      <c r="K290" s="237"/>
      <c r="L290" s="242"/>
      <c r="M290" s="243"/>
      <c r="N290" s="244"/>
      <c r="O290" s="244"/>
      <c r="P290" s="244"/>
      <c r="Q290" s="244"/>
      <c r="R290" s="244"/>
      <c r="S290" s="244"/>
      <c r="T290" s="245"/>
      <c r="AT290" s="246" t="s">
        <v>156</v>
      </c>
      <c r="AU290" s="246" t="s">
        <v>159</v>
      </c>
      <c r="AV290" s="14" t="s">
        <v>159</v>
      </c>
      <c r="AW290" s="14" t="s">
        <v>30</v>
      </c>
      <c r="AX290" s="14" t="s">
        <v>73</v>
      </c>
      <c r="AY290" s="246" t="s">
        <v>148</v>
      </c>
    </row>
    <row r="291" spans="1:65" s="15" customFormat="1" ht="11.25">
      <c r="B291" s="247"/>
      <c r="C291" s="248"/>
      <c r="D291" s="226" t="s">
        <v>156</v>
      </c>
      <c r="E291" s="249" t="s">
        <v>1</v>
      </c>
      <c r="F291" s="250" t="s">
        <v>171</v>
      </c>
      <c r="G291" s="248"/>
      <c r="H291" s="251">
        <v>28.042000000000002</v>
      </c>
      <c r="I291" s="252"/>
      <c r="J291" s="248"/>
      <c r="K291" s="248"/>
      <c r="L291" s="253"/>
      <c r="M291" s="254"/>
      <c r="N291" s="255"/>
      <c r="O291" s="255"/>
      <c r="P291" s="255"/>
      <c r="Q291" s="255"/>
      <c r="R291" s="255"/>
      <c r="S291" s="255"/>
      <c r="T291" s="256"/>
      <c r="AT291" s="257" t="s">
        <v>156</v>
      </c>
      <c r="AU291" s="257" t="s">
        <v>159</v>
      </c>
      <c r="AV291" s="15" t="s">
        <v>154</v>
      </c>
      <c r="AW291" s="15" t="s">
        <v>30</v>
      </c>
      <c r="AX291" s="15" t="s">
        <v>80</v>
      </c>
      <c r="AY291" s="257" t="s">
        <v>148</v>
      </c>
    </row>
    <row r="292" spans="1:65" s="2" customFormat="1" ht="33" customHeight="1">
      <c r="A292" s="35"/>
      <c r="B292" s="36"/>
      <c r="C292" s="210" t="s">
        <v>329</v>
      </c>
      <c r="D292" s="210" t="s">
        <v>150</v>
      </c>
      <c r="E292" s="211" t="s">
        <v>316</v>
      </c>
      <c r="F292" s="212" t="s">
        <v>317</v>
      </c>
      <c r="G292" s="213" t="s">
        <v>318</v>
      </c>
      <c r="H292" s="214">
        <v>330</v>
      </c>
      <c r="I292" s="215"/>
      <c r="J292" s="216">
        <f>ROUND(I292*H292,2)</f>
        <v>0</v>
      </c>
      <c r="K292" s="217"/>
      <c r="L292" s="40"/>
      <c r="M292" s="218" t="s">
        <v>1</v>
      </c>
      <c r="N292" s="219" t="s">
        <v>38</v>
      </c>
      <c r="O292" s="72"/>
      <c r="P292" s="220">
        <f>O292*H292</f>
        <v>0</v>
      </c>
      <c r="Q292" s="220">
        <v>0.17993000000000001</v>
      </c>
      <c r="R292" s="220">
        <f>Q292*H292</f>
        <v>59.376899999999999</v>
      </c>
      <c r="S292" s="220">
        <v>0</v>
      </c>
      <c r="T292" s="221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22" t="s">
        <v>154</v>
      </c>
      <c r="AT292" s="222" t="s">
        <v>150</v>
      </c>
      <c r="AU292" s="222" t="s">
        <v>159</v>
      </c>
      <c r="AY292" s="18" t="s">
        <v>148</v>
      </c>
      <c r="BE292" s="223">
        <f>IF(N292="základní",J292,0)</f>
        <v>0</v>
      </c>
      <c r="BF292" s="223">
        <f>IF(N292="snížená",J292,0)</f>
        <v>0</v>
      </c>
      <c r="BG292" s="223">
        <f>IF(N292="zákl. přenesená",J292,0)</f>
        <v>0</v>
      </c>
      <c r="BH292" s="223">
        <f>IF(N292="sníž. přenesená",J292,0)</f>
        <v>0</v>
      </c>
      <c r="BI292" s="223">
        <f>IF(N292="nulová",J292,0)</f>
        <v>0</v>
      </c>
      <c r="BJ292" s="18" t="s">
        <v>80</v>
      </c>
      <c r="BK292" s="223">
        <f>ROUND(I292*H292,2)</f>
        <v>0</v>
      </c>
      <c r="BL292" s="18" t="s">
        <v>154</v>
      </c>
      <c r="BM292" s="222" t="s">
        <v>330</v>
      </c>
    </row>
    <row r="293" spans="1:65" s="13" customFormat="1" ht="11.25">
      <c r="B293" s="224"/>
      <c r="C293" s="225"/>
      <c r="D293" s="226" t="s">
        <v>156</v>
      </c>
      <c r="E293" s="227" t="s">
        <v>1</v>
      </c>
      <c r="F293" s="228" t="s">
        <v>331</v>
      </c>
      <c r="G293" s="225"/>
      <c r="H293" s="229">
        <v>276</v>
      </c>
      <c r="I293" s="230"/>
      <c r="J293" s="225"/>
      <c r="K293" s="225"/>
      <c r="L293" s="231"/>
      <c r="M293" s="232"/>
      <c r="N293" s="233"/>
      <c r="O293" s="233"/>
      <c r="P293" s="233"/>
      <c r="Q293" s="233"/>
      <c r="R293" s="233"/>
      <c r="S293" s="233"/>
      <c r="T293" s="234"/>
      <c r="AT293" s="235" t="s">
        <v>156</v>
      </c>
      <c r="AU293" s="235" t="s">
        <v>159</v>
      </c>
      <c r="AV293" s="13" t="s">
        <v>82</v>
      </c>
      <c r="AW293" s="13" t="s">
        <v>30</v>
      </c>
      <c r="AX293" s="13" t="s">
        <v>73</v>
      </c>
      <c r="AY293" s="235" t="s">
        <v>148</v>
      </c>
    </row>
    <row r="294" spans="1:65" s="14" customFormat="1" ht="11.25">
      <c r="B294" s="236"/>
      <c r="C294" s="237"/>
      <c r="D294" s="226" t="s">
        <v>156</v>
      </c>
      <c r="E294" s="238" t="s">
        <v>1</v>
      </c>
      <c r="F294" s="239" t="s">
        <v>158</v>
      </c>
      <c r="G294" s="237"/>
      <c r="H294" s="240">
        <v>276</v>
      </c>
      <c r="I294" s="241"/>
      <c r="J294" s="237"/>
      <c r="K294" s="237"/>
      <c r="L294" s="242"/>
      <c r="M294" s="243"/>
      <c r="N294" s="244"/>
      <c r="O294" s="244"/>
      <c r="P294" s="244"/>
      <c r="Q294" s="244"/>
      <c r="R294" s="244"/>
      <c r="S294" s="244"/>
      <c r="T294" s="245"/>
      <c r="AT294" s="246" t="s">
        <v>156</v>
      </c>
      <c r="AU294" s="246" t="s">
        <v>159</v>
      </c>
      <c r="AV294" s="14" t="s">
        <v>159</v>
      </c>
      <c r="AW294" s="14" t="s">
        <v>30</v>
      </c>
      <c r="AX294" s="14" t="s">
        <v>73</v>
      </c>
      <c r="AY294" s="246" t="s">
        <v>148</v>
      </c>
    </row>
    <row r="295" spans="1:65" s="13" customFormat="1" ht="11.25">
      <c r="B295" s="224"/>
      <c r="C295" s="225"/>
      <c r="D295" s="226" t="s">
        <v>156</v>
      </c>
      <c r="E295" s="227" t="s">
        <v>1</v>
      </c>
      <c r="F295" s="228" t="s">
        <v>332</v>
      </c>
      <c r="G295" s="225"/>
      <c r="H295" s="229">
        <v>54</v>
      </c>
      <c r="I295" s="230"/>
      <c r="J295" s="225"/>
      <c r="K295" s="225"/>
      <c r="L295" s="231"/>
      <c r="M295" s="232"/>
      <c r="N295" s="233"/>
      <c r="O295" s="233"/>
      <c r="P295" s="233"/>
      <c r="Q295" s="233"/>
      <c r="R295" s="233"/>
      <c r="S295" s="233"/>
      <c r="T295" s="234"/>
      <c r="AT295" s="235" t="s">
        <v>156</v>
      </c>
      <c r="AU295" s="235" t="s">
        <v>159</v>
      </c>
      <c r="AV295" s="13" t="s">
        <v>82</v>
      </c>
      <c r="AW295" s="13" t="s">
        <v>30</v>
      </c>
      <c r="AX295" s="13" t="s">
        <v>73</v>
      </c>
      <c r="AY295" s="235" t="s">
        <v>148</v>
      </c>
    </row>
    <row r="296" spans="1:65" s="14" customFormat="1" ht="11.25">
      <c r="B296" s="236"/>
      <c r="C296" s="237"/>
      <c r="D296" s="226" t="s">
        <v>156</v>
      </c>
      <c r="E296" s="238" t="s">
        <v>1</v>
      </c>
      <c r="F296" s="239" t="s">
        <v>158</v>
      </c>
      <c r="G296" s="237"/>
      <c r="H296" s="240">
        <v>54</v>
      </c>
      <c r="I296" s="241"/>
      <c r="J296" s="237"/>
      <c r="K296" s="237"/>
      <c r="L296" s="242"/>
      <c r="M296" s="243"/>
      <c r="N296" s="244"/>
      <c r="O296" s="244"/>
      <c r="P296" s="244"/>
      <c r="Q296" s="244"/>
      <c r="R296" s="244"/>
      <c r="S296" s="244"/>
      <c r="T296" s="245"/>
      <c r="AT296" s="246" t="s">
        <v>156</v>
      </c>
      <c r="AU296" s="246" t="s">
        <v>159</v>
      </c>
      <c r="AV296" s="14" t="s">
        <v>159</v>
      </c>
      <c r="AW296" s="14" t="s">
        <v>30</v>
      </c>
      <c r="AX296" s="14" t="s">
        <v>73</v>
      </c>
      <c r="AY296" s="246" t="s">
        <v>148</v>
      </c>
    </row>
    <row r="297" spans="1:65" s="15" customFormat="1" ht="11.25">
      <c r="B297" s="247"/>
      <c r="C297" s="248"/>
      <c r="D297" s="226" t="s">
        <v>156</v>
      </c>
      <c r="E297" s="249" t="s">
        <v>1</v>
      </c>
      <c r="F297" s="250" t="s">
        <v>171</v>
      </c>
      <c r="G297" s="248"/>
      <c r="H297" s="251">
        <v>330</v>
      </c>
      <c r="I297" s="252"/>
      <c r="J297" s="248"/>
      <c r="K297" s="248"/>
      <c r="L297" s="253"/>
      <c r="M297" s="254"/>
      <c r="N297" s="255"/>
      <c r="O297" s="255"/>
      <c r="P297" s="255"/>
      <c r="Q297" s="255"/>
      <c r="R297" s="255"/>
      <c r="S297" s="255"/>
      <c r="T297" s="256"/>
      <c r="AT297" s="257" t="s">
        <v>156</v>
      </c>
      <c r="AU297" s="257" t="s">
        <v>159</v>
      </c>
      <c r="AV297" s="15" t="s">
        <v>154</v>
      </c>
      <c r="AW297" s="15" t="s">
        <v>30</v>
      </c>
      <c r="AX297" s="15" t="s">
        <v>80</v>
      </c>
      <c r="AY297" s="257" t="s">
        <v>148</v>
      </c>
    </row>
    <row r="298" spans="1:65" s="12" customFormat="1" ht="20.85" customHeight="1">
      <c r="B298" s="194"/>
      <c r="C298" s="195"/>
      <c r="D298" s="196" t="s">
        <v>72</v>
      </c>
      <c r="E298" s="208" t="s">
        <v>304</v>
      </c>
      <c r="F298" s="208" t="s">
        <v>333</v>
      </c>
      <c r="G298" s="195"/>
      <c r="H298" s="195"/>
      <c r="I298" s="198"/>
      <c r="J298" s="209">
        <f>BK298</f>
        <v>0</v>
      </c>
      <c r="K298" s="195"/>
      <c r="L298" s="200"/>
      <c r="M298" s="201"/>
      <c r="N298" s="202"/>
      <c r="O298" s="202"/>
      <c r="P298" s="203">
        <f>SUM(P299:P316)</f>
        <v>0</v>
      </c>
      <c r="Q298" s="202"/>
      <c r="R298" s="203">
        <f>SUM(R299:R316)</f>
        <v>4.3604819299999997</v>
      </c>
      <c r="S298" s="202"/>
      <c r="T298" s="204">
        <f>SUM(T299:T316)</f>
        <v>0</v>
      </c>
      <c r="AR298" s="205" t="s">
        <v>80</v>
      </c>
      <c r="AT298" s="206" t="s">
        <v>72</v>
      </c>
      <c r="AU298" s="206" t="s">
        <v>82</v>
      </c>
      <c r="AY298" s="205" t="s">
        <v>148</v>
      </c>
      <c r="BK298" s="207">
        <f>SUM(BK299:BK316)</f>
        <v>0</v>
      </c>
    </row>
    <row r="299" spans="1:65" s="2" customFormat="1" ht="21.75" customHeight="1">
      <c r="A299" s="35"/>
      <c r="B299" s="36"/>
      <c r="C299" s="210" t="s">
        <v>334</v>
      </c>
      <c r="D299" s="210" t="s">
        <v>150</v>
      </c>
      <c r="E299" s="211" t="s">
        <v>335</v>
      </c>
      <c r="F299" s="212" t="s">
        <v>336</v>
      </c>
      <c r="G299" s="213" t="s">
        <v>182</v>
      </c>
      <c r="H299" s="214">
        <v>1.28</v>
      </c>
      <c r="I299" s="215"/>
      <c r="J299" s="216">
        <f>ROUND(I299*H299,2)</f>
        <v>0</v>
      </c>
      <c r="K299" s="217"/>
      <c r="L299" s="40"/>
      <c r="M299" s="218" t="s">
        <v>1</v>
      </c>
      <c r="N299" s="219" t="s">
        <v>38</v>
      </c>
      <c r="O299" s="72"/>
      <c r="P299" s="220">
        <f>O299*H299</f>
        <v>0</v>
      </c>
      <c r="Q299" s="220">
        <v>2.16</v>
      </c>
      <c r="R299" s="220">
        <f>Q299*H299</f>
        <v>2.7648000000000001</v>
      </c>
      <c r="S299" s="220">
        <v>0</v>
      </c>
      <c r="T299" s="221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22" t="s">
        <v>154</v>
      </c>
      <c r="AT299" s="222" t="s">
        <v>150</v>
      </c>
      <c r="AU299" s="222" t="s">
        <v>159</v>
      </c>
      <c r="AY299" s="18" t="s">
        <v>148</v>
      </c>
      <c r="BE299" s="223">
        <f>IF(N299="základní",J299,0)</f>
        <v>0</v>
      </c>
      <c r="BF299" s="223">
        <f>IF(N299="snížená",J299,0)</f>
        <v>0</v>
      </c>
      <c r="BG299" s="223">
        <f>IF(N299="zákl. přenesená",J299,0)</f>
        <v>0</v>
      </c>
      <c r="BH299" s="223">
        <f>IF(N299="sníž. přenesená",J299,0)</f>
        <v>0</v>
      </c>
      <c r="BI299" s="223">
        <f>IF(N299="nulová",J299,0)</f>
        <v>0</v>
      </c>
      <c r="BJ299" s="18" t="s">
        <v>80</v>
      </c>
      <c r="BK299" s="223">
        <f>ROUND(I299*H299,2)</f>
        <v>0</v>
      </c>
      <c r="BL299" s="18" t="s">
        <v>154</v>
      </c>
      <c r="BM299" s="222" t="s">
        <v>337</v>
      </c>
    </row>
    <row r="300" spans="1:65" s="13" customFormat="1" ht="11.25">
      <c r="B300" s="224"/>
      <c r="C300" s="225"/>
      <c r="D300" s="226" t="s">
        <v>156</v>
      </c>
      <c r="E300" s="227" t="s">
        <v>1</v>
      </c>
      <c r="F300" s="228" t="s">
        <v>338</v>
      </c>
      <c r="G300" s="225"/>
      <c r="H300" s="229">
        <v>1.28</v>
      </c>
      <c r="I300" s="230"/>
      <c r="J300" s="225"/>
      <c r="K300" s="225"/>
      <c r="L300" s="231"/>
      <c r="M300" s="232"/>
      <c r="N300" s="233"/>
      <c r="O300" s="233"/>
      <c r="P300" s="233"/>
      <c r="Q300" s="233"/>
      <c r="R300" s="233"/>
      <c r="S300" s="233"/>
      <c r="T300" s="234"/>
      <c r="AT300" s="235" t="s">
        <v>156</v>
      </c>
      <c r="AU300" s="235" t="s">
        <v>159</v>
      </c>
      <c r="AV300" s="13" t="s">
        <v>82</v>
      </c>
      <c r="AW300" s="13" t="s">
        <v>30</v>
      </c>
      <c r="AX300" s="13" t="s">
        <v>73</v>
      </c>
      <c r="AY300" s="235" t="s">
        <v>148</v>
      </c>
    </row>
    <row r="301" spans="1:65" s="14" customFormat="1" ht="11.25">
      <c r="B301" s="236"/>
      <c r="C301" s="237"/>
      <c r="D301" s="226" t="s">
        <v>156</v>
      </c>
      <c r="E301" s="238" t="s">
        <v>1</v>
      </c>
      <c r="F301" s="239" t="s">
        <v>158</v>
      </c>
      <c r="G301" s="237"/>
      <c r="H301" s="240">
        <v>1.28</v>
      </c>
      <c r="I301" s="241"/>
      <c r="J301" s="237"/>
      <c r="K301" s="237"/>
      <c r="L301" s="242"/>
      <c r="M301" s="243"/>
      <c r="N301" s="244"/>
      <c r="O301" s="244"/>
      <c r="P301" s="244"/>
      <c r="Q301" s="244"/>
      <c r="R301" s="244"/>
      <c r="S301" s="244"/>
      <c r="T301" s="245"/>
      <c r="AT301" s="246" t="s">
        <v>156</v>
      </c>
      <c r="AU301" s="246" t="s">
        <v>159</v>
      </c>
      <c r="AV301" s="14" t="s">
        <v>159</v>
      </c>
      <c r="AW301" s="14" t="s">
        <v>30</v>
      </c>
      <c r="AX301" s="14" t="s">
        <v>80</v>
      </c>
      <c r="AY301" s="246" t="s">
        <v>148</v>
      </c>
    </row>
    <row r="302" spans="1:65" s="2" customFormat="1" ht="21.75" customHeight="1">
      <c r="A302" s="35"/>
      <c r="B302" s="36"/>
      <c r="C302" s="210" t="s">
        <v>339</v>
      </c>
      <c r="D302" s="210" t="s">
        <v>150</v>
      </c>
      <c r="E302" s="211" t="s">
        <v>340</v>
      </c>
      <c r="F302" s="212" t="s">
        <v>341</v>
      </c>
      <c r="G302" s="213" t="s">
        <v>182</v>
      </c>
      <c r="H302" s="214">
        <v>0.2</v>
      </c>
      <c r="I302" s="215"/>
      <c r="J302" s="216">
        <f>ROUND(I302*H302,2)</f>
        <v>0</v>
      </c>
      <c r="K302" s="217"/>
      <c r="L302" s="40"/>
      <c r="M302" s="218" t="s">
        <v>1</v>
      </c>
      <c r="N302" s="219" t="s">
        <v>38</v>
      </c>
      <c r="O302" s="72"/>
      <c r="P302" s="220">
        <f>O302*H302</f>
        <v>0</v>
      </c>
      <c r="Q302" s="220">
        <v>2.45329</v>
      </c>
      <c r="R302" s="220">
        <f>Q302*H302</f>
        <v>0.49065800000000004</v>
      </c>
      <c r="S302" s="220">
        <v>0</v>
      </c>
      <c r="T302" s="221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22" t="s">
        <v>154</v>
      </c>
      <c r="AT302" s="222" t="s">
        <v>150</v>
      </c>
      <c r="AU302" s="222" t="s">
        <v>159</v>
      </c>
      <c r="AY302" s="18" t="s">
        <v>148</v>
      </c>
      <c r="BE302" s="223">
        <f>IF(N302="základní",J302,0)</f>
        <v>0</v>
      </c>
      <c r="BF302" s="223">
        <f>IF(N302="snížená",J302,0)</f>
        <v>0</v>
      </c>
      <c r="BG302" s="223">
        <f>IF(N302="zákl. přenesená",J302,0)</f>
        <v>0</v>
      </c>
      <c r="BH302" s="223">
        <f>IF(N302="sníž. přenesená",J302,0)</f>
        <v>0</v>
      </c>
      <c r="BI302" s="223">
        <f>IF(N302="nulová",J302,0)</f>
        <v>0</v>
      </c>
      <c r="BJ302" s="18" t="s">
        <v>80</v>
      </c>
      <c r="BK302" s="223">
        <f>ROUND(I302*H302,2)</f>
        <v>0</v>
      </c>
      <c r="BL302" s="18" t="s">
        <v>154</v>
      </c>
      <c r="BM302" s="222" t="s">
        <v>342</v>
      </c>
    </row>
    <row r="303" spans="1:65" s="13" customFormat="1" ht="11.25">
      <c r="B303" s="224"/>
      <c r="C303" s="225"/>
      <c r="D303" s="226" t="s">
        <v>156</v>
      </c>
      <c r="E303" s="227" t="s">
        <v>1</v>
      </c>
      <c r="F303" s="228" t="s">
        <v>343</v>
      </c>
      <c r="G303" s="225"/>
      <c r="H303" s="229">
        <v>0.2</v>
      </c>
      <c r="I303" s="230"/>
      <c r="J303" s="225"/>
      <c r="K303" s="225"/>
      <c r="L303" s="231"/>
      <c r="M303" s="232"/>
      <c r="N303" s="233"/>
      <c r="O303" s="233"/>
      <c r="P303" s="233"/>
      <c r="Q303" s="233"/>
      <c r="R303" s="233"/>
      <c r="S303" s="233"/>
      <c r="T303" s="234"/>
      <c r="AT303" s="235" t="s">
        <v>156</v>
      </c>
      <c r="AU303" s="235" t="s">
        <v>159</v>
      </c>
      <c r="AV303" s="13" t="s">
        <v>82</v>
      </c>
      <c r="AW303" s="13" t="s">
        <v>30</v>
      </c>
      <c r="AX303" s="13" t="s">
        <v>73</v>
      </c>
      <c r="AY303" s="235" t="s">
        <v>148</v>
      </c>
    </row>
    <row r="304" spans="1:65" s="14" customFormat="1" ht="11.25">
      <c r="B304" s="236"/>
      <c r="C304" s="237"/>
      <c r="D304" s="226" t="s">
        <v>156</v>
      </c>
      <c r="E304" s="238" t="s">
        <v>1</v>
      </c>
      <c r="F304" s="239" t="s">
        <v>158</v>
      </c>
      <c r="G304" s="237"/>
      <c r="H304" s="240">
        <v>0.2</v>
      </c>
      <c r="I304" s="241"/>
      <c r="J304" s="237"/>
      <c r="K304" s="237"/>
      <c r="L304" s="242"/>
      <c r="M304" s="243"/>
      <c r="N304" s="244"/>
      <c r="O304" s="244"/>
      <c r="P304" s="244"/>
      <c r="Q304" s="244"/>
      <c r="R304" s="244"/>
      <c r="S304" s="244"/>
      <c r="T304" s="245"/>
      <c r="AT304" s="246" t="s">
        <v>156</v>
      </c>
      <c r="AU304" s="246" t="s">
        <v>159</v>
      </c>
      <c r="AV304" s="14" t="s">
        <v>159</v>
      </c>
      <c r="AW304" s="14" t="s">
        <v>30</v>
      </c>
      <c r="AX304" s="14" t="s">
        <v>80</v>
      </c>
      <c r="AY304" s="246" t="s">
        <v>148</v>
      </c>
    </row>
    <row r="305" spans="1:65" s="2" customFormat="1" ht="16.5" customHeight="1">
      <c r="A305" s="35"/>
      <c r="B305" s="36"/>
      <c r="C305" s="210" t="s">
        <v>344</v>
      </c>
      <c r="D305" s="210" t="s">
        <v>150</v>
      </c>
      <c r="E305" s="211" t="s">
        <v>345</v>
      </c>
      <c r="F305" s="212" t="s">
        <v>346</v>
      </c>
      <c r="G305" s="213" t="s">
        <v>254</v>
      </c>
      <c r="H305" s="214">
        <v>0.02</v>
      </c>
      <c r="I305" s="215"/>
      <c r="J305" s="216">
        <f>ROUND(I305*H305,2)</f>
        <v>0</v>
      </c>
      <c r="K305" s="217"/>
      <c r="L305" s="40"/>
      <c r="M305" s="218" t="s">
        <v>1</v>
      </c>
      <c r="N305" s="219" t="s">
        <v>38</v>
      </c>
      <c r="O305" s="72"/>
      <c r="P305" s="220">
        <f>O305*H305</f>
        <v>0</v>
      </c>
      <c r="Q305" s="220">
        <v>1.06277</v>
      </c>
      <c r="R305" s="220">
        <f>Q305*H305</f>
        <v>2.1255400000000001E-2</v>
      </c>
      <c r="S305" s="220">
        <v>0</v>
      </c>
      <c r="T305" s="221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222" t="s">
        <v>154</v>
      </c>
      <c r="AT305" s="222" t="s">
        <v>150</v>
      </c>
      <c r="AU305" s="222" t="s">
        <v>159</v>
      </c>
      <c r="AY305" s="18" t="s">
        <v>148</v>
      </c>
      <c r="BE305" s="223">
        <f>IF(N305="základní",J305,0)</f>
        <v>0</v>
      </c>
      <c r="BF305" s="223">
        <f>IF(N305="snížená",J305,0)</f>
        <v>0</v>
      </c>
      <c r="BG305" s="223">
        <f>IF(N305="zákl. přenesená",J305,0)</f>
        <v>0</v>
      </c>
      <c r="BH305" s="223">
        <f>IF(N305="sníž. přenesená",J305,0)</f>
        <v>0</v>
      </c>
      <c r="BI305" s="223">
        <f>IF(N305="nulová",J305,0)</f>
        <v>0</v>
      </c>
      <c r="BJ305" s="18" t="s">
        <v>80</v>
      </c>
      <c r="BK305" s="223">
        <f>ROUND(I305*H305,2)</f>
        <v>0</v>
      </c>
      <c r="BL305" s="18" t="s">
        <v>154</v>
      </c>
      <c r="BM305" s="222" t="s">
        <v>347</v>
      </c>
    </row>
    <row r="306" spans="1:65" s="13" customFormat="1" ht="11.25">
      <c r="B306" s="224"/>
      <c r="C306" s="225"/>
      <c r="D306" s="226" t="s">
        <v>156</v>
      </c>
      <c r="E306" s="227" t="s">
        <v>1</v>
      </c>
      <c r="F306" s="228" t="s">
        <v>348</v>
      </c>
      <c r="G306" s="225"/>
      <c r="H306" s="229">
        <v>0.02</v>
      </c>
      <c r="I306" s="230"/>
      <c r="J306" s="225"/>
      <c r="K306" s="225"/>
      <c r="L306" s="231"/>
      <c r="M306" s="232"/>
      <c r="N306" s="233"/>
      <c r="O306" s="233"/>
      <c r="P306" s="233"/>
      <c r="Q306" s="233"/>
      <c r="R306" s="233"/>
      <c r="S306" s="233"/>
      <c r="T306" s="234"/>
      <c r="AT306" s="235" t="s">
        <v>156</v>
      </c>
      <c r="AU306" s="235" t="s">
        <v>159</v>
      </c>
      <c r="AV306" s="13" t="s">
        <v>82</v>
      </c>
      <c r="AW306" s="13" t="s">
        <v>30</v>
      </c>
      <c r="AX306" s="13" t="s">
        <v>73</v>
      </c>
      <c r="AY306" s="235" t="s">
        <v>148</v>
      </c>
    </row>
    <row r="307" spans="1:65" s="14" customFormat="1" ht="11.25">
      <c r="B307" s="236"/>
      <c r="C307" s="237"/>
      <c r="D307" s="226" t="s">
        <v>156</v>
      </c>
      <c r="E307" s="238" t="s">
        <v>1</v>
      </c>
      <c r="F307" s="239" t="s">
        <v>158</v>
      </c>
      <c r="G307" s="237"/>
      <c r="H307" s="240">
        <v>0.02</v>
      </c>
      <c r="I307" s="241"/>
      <c r="J307" s="237"/>
      <c r="K307" s="237"/>
      <c r="L307" s="242"/>
      <c r="M307" s="243"/>
      <c r="N307" s="244"/>
      <c r="O307" s="244"/>
      <c r="P307" s="244"/>
      <c r="Q307" s="244"/>
      <c r="R307" s="244"/>
      <c r="S307" s="244"/>
      <c r="T307" s="245"/>
      <c r="AT307" s="246" t="s">
        <v>156</v>
      </c>
      <c r="AU307" s="246" t="s">
        <v>159</v>
      </c>
      <c r="AV307" s="14" t="s">
        <v>159</v>
      </c>
      <c r="AW307" s="14" t="s">
        <v>30</v>
      </c>
      <c r="AX307" s="14" t="s">
        <v>80</v>
      </c>
      <c r="AY307" s="246" t="s">
        <v>148</v>
      </c>
    </row>
    <row r="308" spans="1:65" s="2" customFormat="1" ht="21.75" customHeight="1">
      <c r="A308" s="35"/>
      <c r="B308" s="36"/>
      <c r="C308" s="210" t="s">
        <v>349</v>
      </c>
      <c r="D308" s="210" t="s">
        <v>150</v>
      </c>
      <c r="E308" s="211" t="s">
        <v>350</v>
      </c>
      <c r="F308" s="212" t="s">
        <v>351</v>
      </c>
      <c r="G308" s="213" t="s">
        <v>182</v>
      </c>
      <c r="H308" s="214">
        <v>0.20799999999999999</v>
      </c>
      <c r="I308" s="215"/>
      <c r="J308" s="216">
        <f>ROUND(I308*H308,2)</f>
        <v>0</v>
      </c>
      <c r="K308" s="217"/>
      <c r="L308" s="40"/>
      <c r="M308" s="218" t="s">
        <v>1</v>
      </c>
      <c r="N308" s="219" t="s">
        <v>38</v>
      </c>
      <c r="O308" s="72"/>
      <c r="P308" s="220">
        <f>O308*H308</f>
        <v>0</v>
      </c>
      <c r="Q308" s="220">
        <v>2.45329</v>
      </c>
      <c r="R308" s="220">
        <f>Q308*H308</f>
        <v>0.51028432000000001</v>
      </c>
      <c r="S308" s="220">
        <v>0</v>
      </c>
      <c r="T308" s="221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22" t="s">
        <v>154</v>
      </c>
      <c r="AT308" s="222" t="s">
        <v>150</v>
      </c>
      <c r="AU308" s="222" t="s">
        <v>159</v>
      </c>
      <c r="AY308" s="18" t="s">
        <v>148</v>
      </c>
      <c r="BE308" s="223">
        <f>IF(N308="základní",J308,0)</f>
        <v>0</v>
      </c>
      <c r="BF308" s="223">
        <f>IF(N308="snížená",J308,0)</f>
        <v>0</v>
      </c>
      <c r="BG308" s="223">
        <f>IF(N308="zákl. přenesená",J308,0)</f>
        <v>0</v>
      </c>
      <c r="BH308" s="223">
        <f>IF(N308="sníž. přenesená",J308,0)</f>
        <v>0</v>
      </c>
      <c r="BI308" s="223">
        <f>IF(N308="nulová",J308,0)</f>
        <v>0</v>
      </c>
      <c r="BJ308" s="18" t="s">
        <v>80</v>
      </c>
      <c r="BK308" s="223">
        <f>ROUND(I308*H308,2)</f>
        <v>0</v>
      </c>
      <c r="BL308" s="18" t="s">
        <v>154</v>
      </c>
      <c r="BM308" s="222" t="s">
        <v>352</v>
      </c>
    </row>
    <row r="309" spans="1:65" s="13" customFormat="1" ht="11.25">
      <c r="B309" s="224"/>
      <c r="C309" s="225"/>
      <c r="D309" s="226" t="s">
        <v>156</v>
      </c>
      <c r="E309" s="227" t="s">
        <v>1</v>
      </c>
      <c r="F309" s="228" t="s">
        <v>353</v>
      </c>
      <c r="G309" s="225"/>
      <c r="H309" s="229">
        <v>0.20799999999999999</v>
      </c>
      <c r="I309" s="230"/>
      <c r="J309" s="225"/>
      <c r="K309" s="225"/>
      <c r="L309" s="231"/>
      <c r="M309" s="232"/>
      <c r="N309" s="233"/>
      <c r="O309" s="233"/>
      <c r="P309" s="233"/>
      <c r="Q309" s="233"/>
      <c r="R309" s="233"/>
      <c r="S309" s="233"/>
      <c r="T309" s="234"/>
      <c r="AT309" s="235" t="s">
        <v>156</v>
      </c>
      <c r="AU309" s="235" t="s">
        <v>159</v>
      </c>
      <c r="AV309" s="13" t="s">
        <v>82</v>
      </c>
      <c r="AW309" s="13" t="s">
        <v>30</v>
      </c>
      <c r="AX309" s="13" t="s">
        <v>73</v>
      </c>
      <c r="AY309" s="235" t="s">
        <v>148</v>
      </c>
    </row>
    <row r="310" spans="1:65" s="14" customFormat="1" ht="11.25">
      <c r="B310" s="236"/>
      <c r="C310" s="237"/>
      <c r="D310" s="226" t="s">
        <v>156</v>
      </c>
      <c r="E310" s="238" t="s">
        <v>1</v>
      </c>
      <c r="F310" s="239" t="s">
        <v>158</v>
      </c>
      <c r="G310" s="237"/>
      <c r="H310" s="240">
        <v>0.20799999999999999</v>
      </c>
      <c r="I310" s="241"/>
      <c r="J310" s="237"/>
      <c r="K310" s="237"/>
      <c r="L310" s="242"/>
      <c r="M310" s="243"/>
      <c r="N310" s="244"/>
      <c r="O310" s="244"/>
      <c r="P310" s="244"/>
      <c r="Q310" s="244"/>
      <c r="R310" s="244"/>
      <c r="S310" s="244"/>
      <c r="T310" s="245"/>
      <c r="AT310" s="246" t="s">
        <v>156</v>
      </c>
      <c r="AU310" s="246" t="s">
        <v>159</v>
      </c>
      <c r="AV310" s="14" t="s">
        <v>159</v>
      </c>
      <c r="AW310" s="14" t="s">
        <v>30</v>
      </c>
      <c r="AX310" s="14" t="s">
        <v>80</v>
      </c>
      <c r="AY310" s="246" t="s">
        <v>148</v>
      </c>
    </row>
    <row r="311" spans="1:65" s="2" customFormat="1" ht="16.5" customHeight="1">
      <c r="A311" s="35"/>
      <c r="B311" s="36"/>
      <c r="C311" s="210" t="s">
        <v>354</v>
      </c>
      <c r="D311" s="210" t="s">
        <v>150</v>
      </c>
      <c r="E311" s="211" t="s">
        <v>355</v>
      </c>
      <c r="F311" s="212" t="s">
        <v>356</v>
      </c>
      <c r="G311" s="213" t="s">
        <v>254</v>
      </c>
      <c r="H311" s="214">
        <v>4.1000000000000002E-2</v>
      </c>
      <c r="I311" s="215"/>
      <c r="J311" s="216">
        <f>ROUND(I311*H311,2)</f>
        <v>0</v>
      </c>
      <c r="K311" s="217"/>
      <c r="L311" s="40"/>
      <c r="M311" s="218" t="s">
        <v>1</v>
      </c>
      <c r="N311" s="219" t="s">
        <v>38</v>
      </c>
      <c r="O311" s="72"/>
      <c r="P311" s="220">
        <f>O311*H311</f>
        <v>0</v>
      </c>
      <c r="Q311" s="220">
        <v>1.06277</v>
      </c>
      <c r="R311" s="220">
        <f>Q311*H311</f>
        <v>4.3573569999999999E-2</v>
      </c>
      <c r="S311" s="220">
        <v>0</v>
      </c>
      <c r="T311" s="221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22" t="s">
        <v>154</v>
      </c>
      <c r="AT311" s="222" t="s">
        <v>150</v>
      </c>
      <c r="AU311" s="222" t="s">
        <v>159</v>
      </c>
      <c r="AY311" s="18" t="s">
        <v>148</v>
      </c>
      <c r="BE311" s="223">
        <f>IF(N311="základní",J311,0)</f>
        <v>0</v>
      </c>
      <c r="BF311" s="223">
        <f>IF(N311="snížená",J311,0)</f>
        <v>0</v>
      </c>
      <c r="BG311" s="223">
        <f>IF(N311="zákl. přenesená",J311,0)</f>
        <v>0</v>
      </c>
      <c r="BH311" s="223">
        <f>IF(N311="sníž. přenesená",J311,0)</f>
        <v>0</v>
      </c>
      <c r="BI311" s="223">
        <f>IF(N311="nulová",J311,0)</f>
        <v>0</v>
      </c>
      <c r="BJ311" s="18" t="s">
        <v>80</v>
      </c>
      <c r="BK311" s="223">
        <f>ROUND(I311*H311,2)</f>
        <v>0</v>
      </c>
      <c r="BL311" s="18" t="s">
        <v>154</v>
      </c>
      <c r="BM311" s="222" t="s">
        <v>357</v>
      </c>
    </row>
    <row r="312" spans="1:65" s="13" customFormat="1" ht="11.25">
      <c r="B312" s="224"/>
      <c r="C312" s="225"/>
      <c r="D312" s="226" t="s">
        <v>156</v>
      </c>
      <c r="E312" s="227" t="s">
        <v>1</v>
      </c>
      <c r="F312" s="228" t="s">
        <v>358</v>
      </c>
      <c r="G312" s="225"/>
      <c r="H312" s="229">
        <v>4.1000000000000002E-2</v>
      </c>
      <c r="I312" s="230"/>
      <c r="J312" s="225"/>
      <c r="K312" s="225"/>
      <c r="L312" s="231"/>
      <c r="M312" s="232"/>
      <c r="N312" s="233"/>
      <c r="O312" s="233"/>
      <c r="P312" s="233"/>
      <c r="Q312" s="233"/>
      <c r="R312" s="233"/>
      <c r="S312" s="233"/>
      <c r="T312" s="234"/>
      <c r="AT312" s="235" t="s">
        <v>156</v>
      </c>
      <c r="AU312" s="235" t="s">
        <v>159</v>
      </c>
      <c r="AV312" s="13" t="s">
        <v>82</v>
      </c>
      <c r="AW312" s="13" t="s">
        <v>30</v>
      </c>
      <c r="AX312" s="13" t="s">
        <v>73</v>
      </c>
      <c r="AY312" s="235" t="s">
        <v>148</v>
      </c>
    </row>
    <row r="313" spans="1:65" s="14" customFormat="1" ht="11.25">
      <c r="B313" s="236"/>
      <c r="C313" s="237"/>
      <c r="D313" s="226" t="s">
        <v>156</v>
      </c>
      <c r="E313" s="238" t="s">
        <v>1</v>
      </c>
      <c r="F313" s="239" t="s">
        <v>158</v>
      </c>
      <c r="G313" s="237"/>
      <c r="H313" s="240">
        <v>4.1000000000000002E-2</v>
      </c>
      <c r="I313" s="241"/>
      <c r="J313" s="237"/>
      <c r="K313" s="237"/>
      <c r="L313" s="242"/>
      <c r="M313" s="243"/>
      <c r="N313" s="244"/>
      <c r="O313" s="244"/>
      <c r="P313" s="244"/>
      <c r="Q313" s="244"/>
      <c r="R313" s="244"/>
      <c r="S313" s="244"/>
      <c r="T313" s="245"/>
      <c r="AT313" s="246" t="s">
        <v>156</v>
      </c>
      <c r="AU313" s="246" t="s">
        <v>159</v>
      </c>
      <c r="AV313" s="14" t="s">
        <v>159</v>
      </c>
      <c r="AW313" s="14" t="s">
        <v>30</v>
      </c>
      <c r="AX313" s="14" t="s">
        <v>80</v>
      </c>
      <c r="AY313" s="246" t="s">
        <v>148</v>
      </c>
    </row>
    <row r="314" spans="1:65" s="2" customFormat="1" ht="21.75" customHeight="1">
      <c r="A314" s="35"/>
      <c r="B314" s="36"/>
      <c r="C314" s="210" t="s">
        <v>359</v>
      </c>
      <c r="D314" s="210" t="s">
        <v>150</v>
      </c>
      <c r="E314" s="211" t="s">
        <v>360</v>
      </c>
      <c r="F314" s="212" t="s">
        <v>361</v>
      </c>
      <c r="G314" s="213" t="s">
        <v>182</v>
      </c>
      <c r="H314" s="214">
        <v>0.216</v>
      </c>
      <c r="I314" s="215"/>
      <c r="J314" s="216">
        <f>ROUND(I314*H314,2)</f>
        <v>0</v>
      </c>
      <c r="K314" s="217"/>
      <c r="L314" s="40"/>
      <c r="M314" s="218" t="s">
        <v>1</v>
      </c>
      <c r="N314" s="219" t="s">
        <v>38</v>
      </c>
      <c r="O314" s="72"/>
      <c r="P314" s="220">
        <f>O314*H314</f>
        <v>0</v>
      </c>
      <c r="Q314" s="220">
        <v>2.45329</v>
      </c>
      <c r="R314" s="220">
        <f>Q314*H314</f>
        <v>0.52991063999999999</v>
      </c>
      <c r="S314" s="220">
        <v>0</v>
      </c>
      <c r="T314" s="221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22" t="s">
        <v>154</v>
      </c>
      <c r="AT314" s="222" t="s">
        <v>150</v>
      </c>
      <c r="AU314" s="222" t="s">
        <v>159</v>
      </c>
      <c r="AY314" s="18" t="s">
        <v>148</v>
      </c>
      <c r="BE314" s="223">
        <f>IF(N314="základní",J314,0)</f>
        <v>0</v>
      </c>
      <c r="BF314" s="223">
        <f>IF(N314="snížená",J314,0)</f>
        <v>0</v>
      </c>
      <c r="BG314" s="223">
        <f>IF(N314="zákl. přenesená",J314,0)</f>
        <v>0</v>
      </c>
      <c r="BH314" s="223">
        <f>IF(N314="sníž. přenesená",J314,0)</f>
        <v>0</v>
      </c>
      <c r="BI314" s="223">
        <f>IF(N314="nulová",J314,0)</f>
        <v>0</v>
      </c>
      <c r="BJ314" s="18" t="s">
        <v>80</v>
      </c>
      <c r="BK314" s="223">
        <f>ROUND(I314*H314,2)</f>
        <v>0</v>
      </c>
      <c r="BL314" s="18" t="s">
        <v>154</v>
      </c>
      <c r="BM314" s="222" t="s">
        <v>362</v>
      </c>
    </row>
    <row r="315" spans="1:65" s="13" customFormat="1" ht="11.25">
      <c r="B315" s="224"/>
      <c r="C315" s="225"/>
      <c r="D315" s="226" t="s">
        <v>156</v>
      </c>
      <c r="E315" s="227" t="s">
        <v>1</v>
      </c>
      <c r="F315" s="228" t="s">
        <v>363</v>
      </c>
      <c r="G315" s="225"/>
      <c r="H315" s="229">
        <v>0.216</v>
      </c>
      <c r="I315" s="230"/>
      <c r="J315" s="225"/>
      <c r="K315" s="225"/>
      <c r="L315" s="231"/>
      <c r="M315" s="232"/>
      <c r="N315" s="233"/>
      <c r="O315" s="233"/>
      <c r="P315" s="233"/>
      <c r="Q315" s="233"/>
      <c r="R315" s="233"/>
      <c r="S315" s="233"/>
      <c r="T315" s="234"/>
      <c r="AT315" s="235" t="s">
        <v>156</v>
      </c>
      <c r="AU315" s="235" t="s">
        <v>159</v>
      </c>
      <c r="AV315" s="13" t="s">
        <v>82</v>
      </c>
      <c r="AW315" s="13" t="s">
        <v>30</v>
      </c>
      <c r="AX315" s="13" t="s">
        <v>73</v>
      </c>
      <c r="AY315" s="235" t="s">
        <v>148</v>
      </c>
    </row>
    <row r="316" spans="1:65" s="14" customFormat="1" ht="11.25">
      <c r="B316" s="236"/>
      <c r="C316" s="237"/>
      <c r="D316" s="226" t="s">
        <v>156</v>
      </c>
      <c r="E316" s="238" t="s">
        <v>1</v>
      </c>
      <c r="F316" s="239" t="s">
        <v>158</v>
      </c>
      <c r="G316" s="237"/>
      <c r="H316" s="240">
        <v>0.216</v>
      </c>
      <c r="I316" s="241"/>
      <c r="J316" s="237"/>
      <c r="K316" s="237"/>
      <c r="L316" s="242"/>
      <c r="M316" s="243"/>
      <c r="N316" s="244"/>
      <c r="O316" s="244"/>
      <c r="P316" s="244"/>
      <c r="Q316" s="244"/>
      <c r="R316" s="244"/>
      <c r="S316" s="244"/>
      <c r="T316" s="245"/>
      <c r="AT316" s="246" t="s">
        <v>156</v>
      </c>
      <c r="AU316" s="246" t="s">
        <v>159</v>
      </c>
      <c r="AV316" s="14" t="s">
        <v>159</v>
      </c>
      <c r="AW316" s="14" t="s">
        <v>30</v>
      </c>
      <c r="AX316" s="14" t="s">
        <v>80</v>
      </c>
      <c r="AY316" s="246" t="s">
        <v>148</v>
      </c>
    </row>
    <row r="317" spans="1:65" s="12" customFormat="1" ht="20.85" customHeight="1">
      <c r="B317" s="194"/>
      <c r="C317" s="195"/>
      <c r="D317" s="196" t="s">
        <v>72</v>
      </c>
      <c r="E317" s="208" t="s">
        <v>315</v>
      </c>
      <c r="F317" s="208" t="s">
        <v>364</v>
      </c>
      <c r="G317" s="195"/>
      <c r="H317" s="195"/>
      <c r="I317" s="198"/>
      <c r="J317" s="209">
        <f>BK317</f>
        <v>0</v>
      </c>
      <c r="K317" s="195"/>
      <c r="L317" s="200"/>
      <c r="M317" s="201"/>
      <c r="N317" s="202"/>
      <c r="O317" s="202"/>
      <c r="P317" s="203">
        <f>SUM(P318:P329)</f>
        <v>0</v>
      </c>
      <c r="Q317" s="202"/>
      <c r="R317" s="203">
        <f>SUM(R318:R329)</f>
        <v>374.892</v>
      </c>
      <c r="S317" s="202"/>
      <c r="T317" s="204">
        <f>SUM(T318:T329)</f>
        <v>0</v>
      </c>
      <c r="AR317" s="205" t="s">
        <v>80</v>
      </c>
      <c r="AT317" s="206" t="s">
        <v>72</v>
      </c>
      <c r="AU317" s="206" t="s">
        <v>82</v>
      </c>
      <c r="AY317" s="205" t="s">
        <v>148</v>
      </c>
      <c r="BK317" s="207">
        <f>SUM(BK318:BK329)</f>
        <v>0</v>
      </c>
    </row>
    <row r="318" spans="1:65" s="2" customFormat="1" ht="16.5" customHeight="1">
      <c r="A318" s="35"/>
      <c r="B318" s="36"/>
      <c r="C318" s="210" t="s">
        <v>365</v>
      </c>
      <c r="D318" s="210" t="s">
        <v>150</v>
      </c>
      <c r="E318" s="211" t="s">
        <v>366</v>
      </c>
      <c r="F318" s="212" t="s">
        <v>367</v>
      </c>
      <c r="G318" s="213" t="s">
        <v>182</v>
      </c>
      <c r="H318" s="214">
        <v>161</v>
      </c>
      <c r="I318" s="215"/>
      <c r="J318" s="216">
        <f>ROUND(I318*H318,2)</f>
        <v>0</v>
      </c>
      <c r="K318" s="217"/>
      <c r="L318" s="40"/>
      <c r="M318" s="218" t="s">
        <v>1</v>
      </c>
      <c r="N318" s="219" t="s">
        <v>38</v>
      </c>
      <c r="O318" s="72"/>
      <c r="P318" s="220">
        <f>O318*H318</f>
        <v>0</v>
      </c>
      <c r="Q318" s="220">
        <v>1.9</v>
      </c>
      <c r="R318" s="220">
        <f>Q318*H318</f>
        <v>305.89999999999998</v>
      </c>
      <c r="S318" s="220">
        <v>0</v>
      </c>
      <c r="T318" s="221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22" t="s">
        <v>154</v>
      </c>
      <c r="AT318" s="222" t="s">
        <v>150</v>
      </c>
      <c r="AU318" s="222" t="s">
        <v>159</v>
      </c>
      <c r="AY318" s="18" t="s">
        <v>148</v>
      </c>
      <c r="BE318" s="223">
        <f>IF(N318="základní",J318,0)</f>
        <v>0</v>
      </c>
      <c r="BF318" s="223">
        <f>IF(N318="snížená",J318,0)</f>
        <v>0</v>
      </c>
      <c r="BG318" s="223">
        <f>IF(N318="zákl. přenesená",J318,0)</f>
        <v>0</v>
      </c>
      <c r="BH318" s="223">
        <f>IF(N318="sníž. přenesená",J318,0)</f>
        <v>0</v>
      </c>
      <c r="BI318" s="223">
        <f>IF(N318="nulová",J318,0)</f>
        <v>0</v>
      </c>
      <c r="BJ318" s="18" t="s">
        <v>80</v>
      </c>
      <c r="BK318" s="223">
        <f>ROUND(I318*H318,2)</f>
        <v>0</v>
      </c>
      <c r="BL318" s="18" t="s">
        <v>154</v>
      </c>
      <c r="BM318" s="222" t="s">
        <v>368</v>
      </c>
    </row>
    <row r="319" spans="1:65" s="16" customFormat="1" ht="11.25">
      <c r="B319" s="258"/>
      <c r="C319" s="259"/>
      <c r="D319" s="226" t="s">
        <v>156</v>
      </c>
      <c r="E319" s="260" t="s">
        <v>1</v>
      </c>
      <c r="F319" s="261" t="s">
        <v>369</v>
      </c>
      <c r="G319" s="259"/>
      <c r="H319" s="260" t="s">
        <v>1</v>
      </c>
      <c r="I319" s="262"/>
      <c r="J319" s="259"/>
      <c r="K319" s="259"/>
      <c r="L319" s="263"/>
      <c r="M319" s="264"/>
      <c r="N319" s="265"/>
      <c r="O319" s="265"/>
      <c r="P319" s="265"/>
      <c r="Q319" s="265"/>
      <c r="R319" s="265"/>
      <c r="S319" s="265"/>
      <c r="T319" s="266"/>
      <c r="AT319" s="267" t="s">
        <v>156</v>
      </c>
      <c r="AU319" s="267" t="s">
        <v>159</v>
      </c>
      <c r="AV319" s="16" t="s">
        <v>80</v>
      </c>
      <c r="AW319" s="16" t="s">
        <v>30</v>
      </c>
      <c r="AX319" s="16" t="s">
        <v>73</v>
      </c>
      <c r="AY319" s="267" t="s">
        <v>148</v>
      </c>
    </row>
    <row r="320" spans="1:65" s="13" customFormat="1" ht="11.25">
      <c r="B320" s="224"/>
      <c r="C320" s="225"/>
      <c r="D320" s="226" t="s">
        <v>156</v>
      </c>
      <c r="E320" s="227" t="s">
        <v>1</v>
      </c>
      <c r="F320" s="228" t="s">
        <v>370</v>
      </c>
      <c r="G320" s="225"/>
      <c r="H320" s="229">
        <v>144</v>
      </c>
      <c r="I320" s="230"/>
      <c r="J320" s="225"/>
      <c r="K320" s="225"/>
      <c r="L320" s="231"/>
      <c r="M320" s="232"/>
      <c r="N320" s="233"/>
      <c r="O320" s="233"/>
      <c r="P320" s="233"/>
      <c r="Q320" s="233"/>
      <c r="R320" s="233"/>
      <c r="S320" s="233"/>
      <c r="T320" s="234"/>
      <c r="AT320" s="235" t="s">
        <v>156</v>
      </c>
      <c r="AU320" s="235" t="s">
        <v>159</v>
      </c>
      <c r="AV320" s="13" t="s">
        <v>82</v>
      </c>
      <c r="AW320" s="13" t="s">
        <v>30</v>
      </c>
      <c r="AX320" s="13" t="s">
        <v>73</v>
      </c>
      <c r="AY320" s="235" t="s">
        <v>148</v>
      </c>
    </row>
    <row r="321" spans="1:65" s="13" customFormat="1" ht="11.25">
      <c r="B321" s="224"/>
      <c r="C321" s="225"/>
      <c r="D321" s="226" t="s">
        <v>156</v>
      </c>
      <c r="E321" s="227" t="s">
        <v>1</v>
      </c>
      <c r="F321" s="228" t="s">
        <v>371</v>
      </c>
      <c r="G321" s="225"/>
      <c r="H321" s="229">
        <v>5</v>
      </c>
      <c r="I321" s="230"/>
      <c r="J321" s="225"/>
      <c r="K321" s="225"/>
      <c r="L321" s="231"/>
      <c r="M321" s="232"/>
      <c r="N321" s="233"/>
      <c r="O321" s="233"/>
      <c r="P321" s="233"/>
      <c r="Q321" s="233"/>
      <c r="R321" s="233"/>
      <c r="S321" s="233"/>
      <c r="T321" s="234"/>
      <c r="AT321" s="235" t="s">
        <v>156</v>
      </c>
      <c r="AU321" s="235" t="s">
        <v>159</v>
      </c>
      <c r="AV321" s="13" t="s">
        <v>82</v>
      </c>
      <c r="AW321" s="13" t="s">
        <v>30</v>
      </c>
      <c r="AX321" s="13" t="s">
        <v>73</v>
      </c>
      <c r="AY321" s="235" t="s">
        <v>148</v>
      </c>
    </row>
    <row r="322" spans="1:65" s="13" customFormat="1" ht="11.25">
      <c r="B322" s="224"/>
      <c r="C322" s="225"/>
      <c r="D322" s="226" t="s">
        <v>156</v>
      </c>
      <c r="E322" s="227" t="s">
        <v>1</v>
      </c>
      <c r="F322" s="228" t="s">
        <v>372</v>
      </c>
      <c r="G322" s="225"/>
      <c r="H322" s="229">
        <v>12</v>
      </c>
      <c r="I322" s="230"/>
      <c r="J322" s="225"/>
      <c r="K322" s="225"/>
      <c r="L322" s="231"/>
      <c r="M322" s="232"/>
      <c r="N322" s="233"/>
      <c r="O322" s="233"/>
      <c r="P322" s="233"/>
      <c r="Q322" s="233"/>
      <c r="R322" s="233"/>
      <c r="S322" s="233"/>
      <c r="T322" s="234"/>
      <c r="AT322" s="235" t="s">
        <v>156</v>
      </c>
      <c r="AU322" s="235" t="s">
        <v>159</v>
      </c>
      <c r="AV322" s="13" t="s">
        <v>82</v>
      </c>
      <c r="AW322" s="13" t="s">
        <v>30</v>
      </c>
      <c r="AX322" s="13" t="s">
        <v>73</v>
      </c>
      <c r="AY322" s="235" t="s">
        <v>148</v>
      </c>
    </row>
    <row r="323" spans="1:65" s="14" customFormat="1" ht="11.25">
      <c r="B323" s="236"/>
      <c r="C323" s="237"/>
      <c r="D323" s="226" t="s">
        <v>156</v>
      </c>
      <c r="E323" s="238" t="s">
        <v>1</v>
      </c>
      <c r="F323" s="239" t="s">
        <v>158</v>
      </c>
      <c r="G323" s="237"/>
      <c r="H323" s="240">
        <v>161</v>
      </c>
      <c r="I323" s="241"/>
      <c r="J323" s="237"/>
      <c r="K323" s="237"/>
      <c r="L323" s="242"/>
      <c r="M323" s="243"/>
      <c r="N323" s="244"/>
      <c r="O323" s="244"/>
      <c r="P323" s="244"/>
      <c r="Q323" s="244"/>
      <c r="R323" s="244"/>
      <c r="S323" s="244"/>
      <c r="T323" s="245"/>
      <c r="AT323" s="246" t="s">
        <v>156</v>
      </c>
      <c r="AU323" s="246" t="s">
        <v>159</v>
      </c>
      <c r="AV323" s="14" t="s">
        <v>159</v>
      </c>
      <c r="AW323" s="14" t="s">
        <v>30</v>
      </c>
      <c r="AX323" s="14" t="s">
        <v>80</v>
      </c>
      <c r="AY323" s="246" t="s">
        <v>148</v>
      </c>
    </row>
    <row r="324" spans="1:65" s="2" customFormat="1" ht="21.75" customHeight="1">
      <c r="A324" s="35"/>
      <c r="B324" s="36"/>
      <c r="C324" s="210" t="s">
        <v>373</v>
      </c>
      <c r="D324" s="210" t="s">
        <v>150</v>
      </c>
      <c r="E324" s="211" t="s">
        <v>374</v>
      </c>
      <c r="F324" s="212" t="s">
        <v>375</v>
      </c>
      <c r="G324" s="213" t="s">
        <v>153</v>
      </c>
      <c r="H324" s="214">
        <v>144</v>
      </c>
      <c r="I324" s="215"/>
      <c r="J324" s="216">
        <f>ROUND(I324*H324,2)</f>
        <v>0</v>
      </c>
      <c r="K324" s="217"/>
      <c r="L324" s="40"/>
      <c r="M324" s="218" t="s">
        <v>1</v>
      </c>
      <c r="N324" s="219" t="s">
        <v>38</v>
      </c>
      <c r="O324" s="72"/>
      <c r="P324" s="220">
        <f>O324*H324</f>
        <v>0</v>
      </c>
      <c r="Q324" s="220">
        <v>0.108</v>
      </c>
      <c r="R324" s="220">
        <f>Q324*H324</f>
        <v>15.552</v>
      </c>
      <c r="S324" s="220">
        <v>0</v>
      </c>
      <c r="T324" s="221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22" t="s">
        <v>154</v>
      </c>
      <c r="AT324" s="222" t="s">
        <v>150</v>
      </c>
      <c r="AU324" s="222" t="s">
        <v>159</v>
      </c>
      <c r="AY324" s="18" t="s">
        <v>148</v>
      </c>
      <c r="BE324" s="223">
        <f>IF(N324="základní",J324,0)</f>
        <v>0</v>
      </c>
      <c r="BF324" s="223">
        <f>IF(N324="snížená",J324,0)</f>
        <v>0</v>
      </c>
      <c r="BG324" s="223">
        <f>IF(N324="zákl. přenesená",J324,0)</f>
        <v>0</v>
      </c>
      <c r="BH324" s="223">
        <f>IF(N324="sníž. přenesená",J324,0)</f>
        <v>0</v>
      </c>
      <c r="BI324" s="223">
        <f>IF(N324="nulová",J324,0)</f>
        <v>0</v>
      </c>
      <c r="BJ324" s="18" t="s">
        <v>80</v>
      </c>
      <c r="BK324" s="223">
        <f>ROUND(I324*H324,2)</f>
        <v>0</v>
      </c>
      <c r="BL324" s="18" t="s">
        <v>154</v>
      </c>
      <c r="BM324" s="222" t="s">
        <v>376</v>
      </c>
    </row>
    <row r="325" spans="1:65" s="13" customFormat="1" ht="11.25">
      <c r="B325" s="224"/>
      <c r="C325" s="225"/>
      <c r="D325" s="226" t="s">
        <v>156</v>
      </c>
      <c r="E325" s="227" t="s">
        <v>1</v>
      </c>
      <c r="F325" s="228" t="s">
        <v>377</v>
      </c>
      <c r="G325" s="225"/>
      <c r="H325" s="229">
        <v>144</v>
      </c>
      <c r="I325" s="230"/>
      <c r="J325" s="225"/>
      <c r="K325" s="225"/>
      <c r="L325" s="231"/>
      <c r="M325" s="232"/>
      <c r="N325" s="233"/>
      <c r="O325" s="233"/>
      <c r="P325" s="233"/>
      <c r="Q325" s="233"/>
      <c r="R325" s="233"/>
      <c r="S325" s="233"/>
      <c r="T325" s="234"/>
      <c r="AT325" s="235" t="s">
        <v>156</v>
      </c>
      <c r="AU325" s="235" t="s">
        <v>159</v>
      </c>
      <c r="AV325" s="13" t="s">
        <v>82</v>
      </c>
      <c r="AW325" s="13" t="s">
        <v>30</v>
      </c>
      <c r="AX325" s="13" t="s">
        <v>73</v>
      </c>
      <c r="AY325" s="235" t="s">
        <v>148</v>
      </c>
    </row>
    <row r="326" spans="1:65" s="14" customFormat="1" ht="11.25">
      <c r="B326" s="236"/>
      <c r="C326" s="237"/>
      <c r="D326" s="226" t="s">
        <v>156</v>
      </c>
      <c r="E326" s="238" t="s">
        <v>1</v>
      </c>
      <c r="F326" s="239" t="s">
        <v>158</v>
      </c>
      <c r="G326" s="237"/>
      <c r="H326" s="240">
        <v>144</v>
      </c>
      <c r="I326" s="241"/>
      <c r="J326" s="237"/>
      <c r="K326" s="237"/>
      <c r="L326" s="242"/>
      <c r="M326" s="243"/>
      <c r="N326" s="244"/>
      <c r="O326" s="244"/>
      <c r="P326" s="244"/>
      <c r="Q326" s="244"/>
      <c r="R326" s="244"/>
      <c r="S326" s="244"/>
      <c r="T326" s="245"/>
      <c r="AT326" s="246" t="s">
        <v>156</v>
      </c>
      <c r="AU326" s="246" t="s">
        <v>159</v>
      </c>
      <c r="AV326" s="14" t="s">
        <v>159</v>
      </c>
      <c r="AW326" s="14" t="s">
        <v>30</v>
      </c>
      <c r="AX326" s="14" t="s">
        <v>80</v>
      </c>
      <c r="AY326" s="246" t="s">
        <v>148</v>
      </c>
    </row>
    <row r="327" spans="1:65" s="2" customFormat="1" ht="16.5" customHeight="1">
      <c r="A327" s="35"/>
      <c r="B327" s="36"/>
      <c r="C327" s="268" t="s">
        <v>378</v>
      </c>
      <c r="D327" s="268" t="s">
        <v>272</v>
      </c>
      <c r="E327" s="269" t="s">
        <v>379</v>
      </c>
      <c r="F327" s="270" t="s">
        <v>380</v>
      </c>
      <c r="G327" s="271" t="s">
        <v>381</v>
      </c>
      <c r="H327" s="272">
        <v>32</v>
      </c>
      <c r="I327" s="273"/>
      <c r="J327" s="274">
        <f>ROUND(I327*H327,2)</f>
        <v>0</v>
      </c>
      <c r="K327" s="275"/>
      <c r="L327" s="276"/>
      <c r="M327" s="277" t="s">
        <v>1</v>
      </c>
      <c r="N327" s="278" t="s">
        <v>38</v>
      </c>
      <c r="O327" s="72"/>
      <c r="P327" s="220">
        <f>O327*H327</f>
        <v>0</v>
      </c>
      <c r="Q327" s="220">
        <v>1.67</v>
      </c>
      <c r="R327" s="220">
        <f>Q327*H327</f>
        <v>53.44</v>
      </c>
      <c r="S327" s="220">
        <v>0</v>
      </c>
      <c r="T327" s="221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22" t="s">
        <v>201</v>
      </c>
      <c r="AT327" s="222" t="s">
        <v>272</v>
      </c>
      <c r="AU327" s="222" t="s">
        <v>159</v>
      </c>
      <c r="AY327" s="18" t="s">
        <v>148</v>
      </c>
      <c r="BE327" s="223">
        <f>IF(N327="základní",J327,0)</f>
        <v>0</v>
      </c>
      <c r="BF327" s="223">
        <f>IF(N327="snížená",J327,0)</f>
        <v>0</v>
      </c>
      <c r="BG327" s="223">
        <f>IF(N327="zákl. přenesená",J327,0)</f>
        <v>0</v>
      </c>
      <c r="BH327" s="223">
        <f>IF(N327="sníž. přenesená",J327,0)</f>
        <v>0</v>
      </c>
      <c r="BI327" s="223">
        <f>IF(N327="nulová",J327,0)</f>
        <v>0</v>
      </c>
      <c r="BJ327" s="18" t="s">
        <v>80</v>
      </c>
      <c r="BK327" s="223">
        <f>ROUND(I327*H327,2)</f>
        <v>0</v>
      </c>
      <c r="BL327" s="18" t="s">
        <v>154</v>
      </c>
      <c r="BM327" s="222" t="s">
        <v>382</v>
      </c>
    </row>
    <row r="328" spans="1:65" s="13" customFormat="1" ht="11.25">
      <c r="B328" s="224"/>
      <c r="C328" s="225"/>
      <c r="D328" s="226" t="s">
        <v>156</v>
      </c>
      <c r="E328" s="227" t="s">
        <v>1</v>
      </c>
      <c r="F328" s="228" t="s">
        <v>334</v>
      </c>
      <c r="G328" s="225"/>
      <c r="H328" s="229">
        <v>32</v>
      </c>
      <c r="I328" s="230"/>
      <c r="J328" s="225"/>
      <c r="K328" s="225"/>
      <c r="L328" s="231"/>
      <c r="M328" s="232"/>
      <c r="N328" s="233"/>
      <c r="O328" s="233"/>
      <c r="P328" s="233"/>
      <c r="Q328" s="233"/>
      <c r="R328" s="233"/>
      <c r="S328" s="233"/>
      <c r="T328" s="234"/>
      <c r="AT328" s="235" t="s">
        <v>156</v>
      </c>
      <c r="AU328" s="235" t="s">
        <v>159</v>
      </c>
      <c r="AV328" s="13" t="s">
        <v>82</v>
      </c>
      <c r="AW328" s="13" t="s">
        <v>30</v>
      </c>
      <c r="AX328" s="13" t="s">
        <v>73</v>
      </c>
      <c r="AY328" s="235" t="s">
        <v>148</v>
      </c>
    </row>
    <row r="329" spans="1:65" s="14" customFormat="1" ht="11.25">
      <c r="B329" s="236"/>
      <c r="C329" s="237"/>
      <c r="D329" s="226" t="s">
        <v>156</v>
      </c>
      <c r="E329" s="238" t="s">
        <v>1</v>
      </c>
      <c r="F329" s="239" t="s">
        <v>158</v>
      </c>
      <c r="G329" s="237"/>
      <c r="H329" s="240">
        <v>32</v>
      </c>
      <c r="I329" s="241"/>
      <c r="J329" s="237"/>
      <c r="K329" s="237"/>
      <c r="L329" s="242"/>
      <c r="M329" s="243"/>
      <c r="N329" s="244"/>
      <c r="O329" s="244"/>
      <c r="P329" s="244"/>
      <c r="Q329" s="244"/>
      <c r="R329" s="244"/>
      <c r="S329" s="244"/>
      <c r="T329" s="245"/>
      <c r="AT329" s="246" t="s">
        <v>156</v>
      </c>
      <c r="AU329" s="246" t="s">
        <v>159</v>
      </c>
      <c r="AV329" s="14" t="s">
        <v>159</v>
      </c>
      <c r="AW329" s="14" t="s">
        <v>30</v>
      </c>
      <c r="AX329" s="14" t="s">
        <v>80</v>
      </c>
      <c r="AY329" s="246" t="s">
        <v>148</v>
      </c>
    </row>
    <row r="330" spans="1:65" s="12" customFormat="1" ht="22.9" customHeight="1">
      <c r="B330" s="194"/>
      <c r="C330" s="195"/>
      <c r="D330" s="196" t="s">
        <v>72</v>
      </c>
      <c r="E330" s="208" t="s">
        <v>159</v>
      </c>
      <c r="F330" s="208" t="s">
        <v>383</v>
      </c>
      <c r="G330" s="195"/>
      <c r="H330" s="195"/>
      <c r="I330" s="198"/>
      <c r="J330" s="209">
        <f>BK330</f>
        <v>0</v>
      </c>
      <c r="K330" s="195"/>
      <c r="L330" s="200"/>
      <c r="M330" s="201"/>
      <c r="N330" s="202"/>
      <c r="O330" s="202"/>
      <c r="P330" s="203">
        <f>P331</f>
        <v>0</v>
      </c>
      <c r="Q330" s="202"/>
      <c r="R330" s="203">
        <f>R331</f>
        <v>50.10265905</v>
      </c>
      <c r="S330" s="202"/>
      <c r="T330" s="204">
        <f>T331</f>
        <v>0</v>
      </c>
      <c r="AR330" s="205" t="s">
        <v>80</v>
      </c>
      <c r="AT330" s="206" t="s">
        <v>72</v>
      </c>
      <c r="AU330" s="206" t="s">
        <v>80</v>
      </c>
      <c r="AY330" s="205" t="s">
        <v>148</v>
      </c>
      <c r="BK330" s="207">
        <f>BK331</f>
        <v>0</v>
      </c>
    </row>
    <row r="331" spans="1:65" s="12" customFormat="1" ht="20.85" customHeight="1">
      <c r="B331" s="194"/>
      <c r="C331" s="195"/>
      <c r="D331" s="196" t="s">
        <v>72</v>
      </c>
      <c r="E331" s="208" t="s">
        <v>329</v>
      </c>
      <c r="F331" s="208" t="s">
        <v>384</v>
      </c>
      <c r="G331" s="195"/>
      <c r="H331" s="195"/>
      <c r="I331" s="198"/>
      <c r="J331" s="209">
        <f>BK331</f>
        <v>0</v>
      </c>
      <c r="K331" s="195"/>
      <c r="L331" s="200"/>
      <c r="M331" s="201"/>
      <c r="N331" s="202"/>
      <c r="O331" s="202"/>
      <c r="P331" s="203">
        <f>SUM(P332:P364)</f>
        <v>0</v>
      </c>
      <c r="Q331" s="202"/>
      <c r="R331" s="203">
        <f>SUM(R332:R364)</f>
        <v>50.10265905</v>
      </c>
      <c r="S331" s="202"/>
      <c r="T331" s="204">
        <f>SUM(T332:T364)</f>
        <v>0</v>
      </c>
      <c r="AR331" s="205" t="s">
        <v>80</v>
      </c>
      <c r="AT331" s="206" t="s">
        <v>72</v>
      </c>
      <c r="AU331" s="206" t="s">
        <v>82</v>
      </c>
      <c r="AY331" s="205" t="s">
        <v>148</v>
      </c>
      <c r="BK331" s="207">
        <f>SUM(BK332:BK364)</f>
        <v>0</v>
      </c>
    </row>
    <row r="332" spans="1:65" s="2" customFormat="1" ht="16.5" customHeight="1">
      <c r="A332" s="35"/>
      <c r="B332" s="36"/>
      <c r="C332" s="210" t="s">
        <v>385</v>
      </c>
      <c r="D332" s="210" t="s">
        <v>150</v>
      </c>
      <c r="E332" s="211" t="s">
        <v>386</v>
      </c>
      <c r="F332" s="212" t="s">
        <v>387</v>
      </c>
      <c r="G332" s="213" t="s">
        <v>182</v>
      </c>
      <c r="H332" s="214">
        <v>7.3010000000000002</v>
      </c>
      <c r="I332" s="215"/>
      <c r="J332" s="216">
        <f>ROUND(I332*H332,2)</f>
        <v>0</v>
      </c>
      <c r="K332" s="217"/>
      <c r="L332" s="40"/>
      <c r="M332" s="218" t="s">
        <v>1</v>
      </c>
      <c r="N332" s="219" t="s">
        <v>38</v>
      </c>
      <c r="O332" s="72"/>
      <c r="P332" s="220">
        <f>O332*H332</f>
        <v>0</v>
      </c>
      <c r="Q332" s="220">
        <v>2.45329</v>
      </c>
      <c r="R332" s="220">
        <f>Q332*H332</f>
        <v>17.91147029</v>
      </c>
      <c r="S332" s="220">
        <v>0</v>
      </c>
      <c r="T332" s="221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222" t="s">
        <v>154</v>
      </c>
      <c r="AT332" s="222" t="s">
        <v>150</v>
      </c>
      <c r="AU332" s="222" t="s">
        <v>159</v>
      </c>
      <c r="AY332" s="18" t="s">
        <v>148</v>
      </c>
      <c r="BE332" s="223">
        <f>IF(N332="základní",J332,0)</f>
        <v>0</v>
      </c>
      <c r="BF332" s="223">
        <f>IF(N332="snížená",J332,0)</f>
        <v>0</v>
      </c>
      <c r="BG332" s="223">
        <f>IF(N332="zákl. přenesená",J332,0)</f>
        <v>0</v>
      </c>
      <c r="BH332" s="223">
        <f>IF(N332="sníž. přenesená",J332,0)</f>
        <v>0</v>
      </c>
      <c r="BI332" s="223">
        <f>IF(N332="nulová",J332,0)</f>
        <v>0</v>
      </c>
      <c r="BJ332" s="18" t="s">
        <v>80</v>
      </c>
      <c r="BK332" s="223">
        <f>ROUND(I332*H332,2)</f>
        <v>0</v>
      </c>
      <c r="BL332" s="18" t="s">
        <v>154</v>
      </c>
      <c r="BM332" s="222" t="s">
        <v>388</v>
      </c>
    </row>
    <row r="333" spans="1:65" s="13" customFormat="1" ht="11.25">
      <c r="B333" s="224"/>
      <c r="C333" s="225"/>
      <c r="D333" s="226" t="s">
        <v>156</v>
      </c>
      <c r="E333" s="227" t="s">
        <v>1</v>
      </c>
      <c r="F333" s="228" t="s">
        <v>389</v>
      </c>
      <c r="G333" s="225"/>
      <c r="H333" s="229">
        <v>1.6559999999999999</v>
      </c>
      <c r="I333" s="230"/>
      <c r="J333" s="225"/>
      <c r="K333" s="225"/>
      <c r="L333" s="231"/>
      <c r="M333" s="232"/>
      <c r="N333" s="233"/>
      <c r="O333" s="233"/>
      <c r="P333" s="233"/>
      <c r="Q333" s="233"/>
      <c r="R333" s="233"/>
      <c r="S333" s="233"/>
      <c r="T333" s="234"/>
      <c r="AT333" s="235" t="s">
        <v>156</v>
      </c>
      <c r="AU333" s="235" t="s">
        <v>159</v>
      </c>
      <c r="AV333" s="13" t="s">
        <v>82</v>
      </c>
      <c r="AW333" s="13" t="s">
        <v>30</v>
      </c>
      <c r="AX333" s="13" t="s">
        <v>73</v>
      </c>
      <c r="AY333" s="235" t="s">
        <v>148</v>
      </c>
    </row>
    <row r="334" spans="1:65" s="14" customFormat="1" ht="11.25">
      <c r="B334" s="236"/>
      <c r="C334" s="237"/>
      <c r="D334" s="226" t="s">
        <v>156</v>
      </c>
      <c r="E334" s="238" t="s">
        <v>1</v>
      </c>
      <c r="F334" s="239" t="s">
        <v>158</v>
      </c>
      <c r="G334" s="237"/>
      <c r="H334" s="240">
        <v>1.6559999999999999</v>
      </c>
      <c r="I334" s="241"/>
      <c r="J334" s="237"/>
      <c r="K334" s="237"/>
      <c r="L334" s="242"/>
      <c r="M334" s="243"/>
      <c r="N334" s="244"/>
      <c r="O334" s="244"/>
      <c r="P334" s="244"/>
      <c r="Q334" s="244"/>
      <c r="R334" s="244"/>
      <c r="S334" s="244"/>
      <c r="T334" s="245"/>
      <c r="AT334" s="246" t="s">
        <v>156</v>
      </c>
      <c r="AU334" s="246" t="s">
        <v>159</v>
      </c>
      <c r="AV334" s="14" t="s">
        <v>159</v>
      </c>
      <c r="AW334" s="14" t="s">
        <v>30</v>
      </c>
      <c r="AX334" s="14" t="s">
        <v>73</v>
      </c>
      <c r="AY334" s="246" t="s">
        <v>148</v>
      </c>
    </row>
    <row r="335" spans="1:65" s="13" customFormat="1" ht="33.75">
      <c r="B335" s="224"/>
      <c r="C335" s="225"/>
      <c r="D335" s="226" t="s">
        <v>156</v>
      </c>
      <c r="E335" s="227" t="s">
        <v>1</v>
      </c>
      <c r="F335" s="228" t="s">
        <v>390</v>
      </c>
      <c r="G335" s="225"/>
      <c r="H335" s="229">
        <v>5.6449999999999996</v>
      </c>
      <c r="I335" s="230"/>
      <c r="J335" s="225"/>
      <c r="K335" s="225"/>
      <c r="L335" s="231"/>
      <c r="M335" s="232"/>
      <c r="N335" s="233"/>
      <c r="O335" s="233"/>
      <c r="P335" s="233"/>
      <c r="Q335" s="233"/>
      <c r="R335" s="233"/>
      <c r="S335" s="233"/>
      <c r="T335" s="234"/>
      <c r="AT335" s="235" t="s">
        <v>156</v>
      </c>
      <c r="AU335" s="235" t="s">
        <v>159</v>
      </c>
      <c r="AV335" s="13" t="s">
        <v>82</v>
      </c>
      <c r="AW335" s="13" t="s">
        <v>30</v>
      </c>
      <c r="AX335" s="13" t="s">
        <v>73</v>
      </c>
      <c r="AY335" s="235" t="s">
        <v>148</v>
      </c>
    </row>
    <row r="336" spans="1:65" s="14" customFormat="1" ht="11.25">
      <c r="B336" s="236"/>
      <c r="C336" s="237"/>
      <c r="D336" s="226" t="s">
        <v>156</v>
      </c>
      <c r="E336" s="238" t="s">
        <v>1</v>
      </c>
      <c r="F336" s="239" t="s">
        <v>158</v>
      </c>
      <c r="G336" s="237"/>
      <c r="H336" s="240">
        <v>5.6449999999999996</v>
      </c>
      <c r="I336" s="241"/>
      <c r="J336" s="237"/>
      <c r="K336" s="237"/>
      <c r="L336" s="242"/>
      <c r="M336" s="243"/>
      <c r="N336" s="244"/>
      <c r="O336" s="244"/>
      <c r="P336" s="244"/>
      <c r="Q336" s="244"/>
      <c r="R336" s="244"/>
      <c r="S336" s="244"/>
      <c r="T336" s="245"/>
      <c r="AT336" s="246" t="s">
        <v>156</v>
      </c>
      <c r="AU336" s="246" t="s">
        <v>159</v>
      </c>
      <c r="AV336" s="14" t="s">
        <v>159</v>
      </c>
      <c r="AW336" s="14" t="s">
        <v>30</v>
      </c>
      <c r="AX336" s="14" t="s">
        <v>73</v>
      </c>
      <c r="AY336" s="246" t="s">
        <v>148</v>
      </c>
    </row>
    <row r="337" spans="1:65" s="15" customFormat="1" ht="11.25">
      <c r="B337" s="247"/>
      <c r="C337" s="248"/>
      <c r="D337" s="226" t="s">
        <v>156</v>
      </c>
      <c r="E337" s="249" t="s">
        <v>1</v>
      </c>
      <c r="F337" s="250" t="s">
        <v>171</v>
      </c>
      <c r="G337" s="248"/>
      <c r="H337" s="251">
        <v>7.3010000000000002</v>
      </c>
      <c r="I337" s="252"/>
      <c r="J337" s="248"/>
      <c r="K337" s="248"/>
      <c r="L337" s="253"/>
      <c r="M337" s="254"/>
      <c r="N337" s="255"/>
      <c r="O337" s="255"/>
      <c r="P337" s="255"/>
      <c r="Q337" s="255"/>
      <c r="R337" s="255"/>
      <c r="S337" s="255"/>
      <c r="T337" s="256"/>
      <c r="AT337" s="257" t="s">
        <v>156</v>
      </c>
      <c r="AU337" s="257" t="s">
        <v>159</v>
      </c>
      <c r="AV337" s="15" t="s">
        <v>154</v>
      </c>
      <c r="AW337" s="15" t="s">
        <v>30</v>
      </c>
      <c r="AX337" s="15" t="s">
        <v>80</v>
      </c>
      <c r="AY337" s="257" t="s">
        <v>148</v>
      </c>
    </row>
    <row r="338" spans="1:65" s="2" customFormat="1" ht="21.75" customHeight="1">
      <c r="A338" s="35"/>
      <c r="B338" s="36"/>
      <c r="C338" s="210" t="s">
        <v>391</v>
      </c>
      <c r="D338" s="210" t="s">
        <v>150</v>
      </c>
      <c r="E338" s="211" t="s">
        <v>392</v>
      </c>
      <c r="F338" s="212" t="s">
        <v>393</v>
      </c>
      <c r="G338" s="213" t="s">
        <v>153</v>
      </c>
      <c r="H338" s="214">
        <v>31.515000000000001</v>
      </c>
      <c r="I338" s="215"/>
      <c r="J338" s="216">
        <f>ROUND(I338*H338,2)</f>
        <v>0</v>
      </c>
      <c r="K338" s="217"/>
      <c r="L338" s="40"/>
      <c r="M338" s="218" t="s">
        <v>1</v>
      </c>
      <c r="N338" s="219" t="s">
        <v>38</v>
      </c>
      <c r="O338" s="72"/>
      <c r="P338" s="220">
        <f>O338*H338</f>
        <v>0</v>
      </c>
      <c r="Q338" s="220">
        <v>2.7499999999999998E-3</v>
      </c>
      <c r="R338" s="220">
        <f>Q338*H338</f>
        <v>8.666625E-2</v>
      </c>
      <c r="S338" s="220">
        <v>0</v>
      </c>
      <c r="T338" s="221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222" t="s">
        <v>154</v>
      </c>
      <c r="AT338" s="222" t="s">
        <v>150</v>
      </c>
      <c r="AU338" s="222" t="s">
        <v>159</v>
      </c>
      <c r="AY338" s="18" t="s">
        <v>148</v>
      </c>
      <c r="BE338" s="223">
        <f>IF(N338="základní",J338,0)</f>
        <v>0</v>
      </c>
      <c r="BF338" s="223">
        <f>IF(N338="snížená",J338,0)</f>
        <v>0</v>
      </c>
      <c r="BG338" s="223">
        <f>IF(N338="zákl. přenesená",J338,0)</f>
        <v>0</v>
      </c>
      <c r="BH338" s="223">
        <f>IF(N338="sníž. přenesená",J338,0)</f>
        <v>0</v>
      </c>
      <c r="BI338" s="223">
        <f>IF(N338="nulová",J338,0)</f>
        <v>0</v>
      </c>
      <c r="BJ338" s="18" t="s">
        <v>80</v>
      </c>
      <c r="BK338" s="223">
        <f>ROUND(I338*H338,2)</f>
        <v>0</v>
      </c>
      <c r="BL338" s="18" t="s">
        <v>154</v>
      </c>
      <c r="BM338" s="222" t="s">
        <v>394</v>
      </c>
    </row>
    <row r="339" spans="1:65" s="13" customFormat="1" ht="22.5">
      <c r="B339" s="224"/>
      <c r="C339" s="225"/>
      <c r="D339" s="226" t="s">
        <v>156</v>
      </c>
      <c r="E339" s="227" t="s">
        <v>1</v>
      </c>
      <c r="F339" s="228" t="s">
        <v>395</v>
      </c>
      <c r="G339" s="225"/>
      <c r="H339" s="229">
        <v>10.55</v>
      </c>
      <c r="I339" s="230"/>
      <c r="J339" s="225"/>
      <c r="K339" s="225"/>
      <c r="L339" s="231"/>
      <c r="M339" s="232"/>
      <c r="N339" s="233"/>
      <c r="O339" s="233"/>
      <c r="P339" s="233"/>
      <c r="Q339" s="233"/>
      <c r="R339" s="233"/>
      <c r="S339" s="233"/>
      <c r="T339" s="234"/>
      <c r="AT339" s="235" t="s">
        <v>156</v>
      </c>
      <c r="AU339" s="235" t="s">
        <v>159</v>
      </c>
      <c r="AV339" s="13" t="s">
        <v>82</v>
      </c>
      <c r="AW339" s="13" t="s">
        <v>30</v>
      </c>
      <c r="AX339" s="13" t="s">
        <v>73</v>
      </c>
      <c r="AY339" s="235" t="s">
        <v>148</v>
      </c>
    </row>
    <row r="340" spans="1:65" s="14" customFormat="1" ht="11.25">
      <c r="B340" s="236"/>
      <c r="C340" s="237"/>
      <c r="D340" s="226" t="s">
        <v>156</v>
      </c>
      <c r="E340" s="238" t="s">
        <v>1</v>
      </c>
      <c r="F340" s="239" t="s">
        <v>158</v>
      </c>
      <c r="G340" s="237"/>
      <c r="H340" s="240">
        <v>10.55</v>
      </c>
      <c r="I340" s="241"/>
      <c r="J340" s="237"/>
      <c r="K340" s="237"/>
      <c r="L340" s="242"/>
      <c r="M340" s="243"/>
      <c r="N340" s="244"/>
      <c r="O340" s="244"/>
      <c r="P340" s="244"/>
      <c r="Q340" s="244"/>
      <c r="R340" s="244"/>
      <c r="S340" s="244"/>
      <c r="T340" s="245"/>
      <c r="AT340" s="246" t="s">
        <v>156</v>
      </c>
      <c r="AU340" s="246" t="s">
        <v>159</v>
      </c>
      <c r="AV340" s="14" t="s">
        <v>159</v>
      </c>
      <c r="AW340" s="14" t="s">
        <v>30</v>
      </c>
      <c r="AX340" s="14" t="s">
        <v>73</v>
      </c>
      <c r="AY340" s="246" t="s">
        <v>148</v>
      </c>
    </row>
    <row r="341" spans="1:65" s="13" customFormat="1" ht="33.75">
      <c r="B341" s="224"/>
      <c r="C341" s="225"/>
      <c r="D341" s="226" t="s">
        <v>156</v>
      </c>
      <c r="E341" s="227" t="s">
        <v>1</v>
      </c>
      <c r="F341" s="228" t="s">
        <v>396</v>
      </c>
      <c r="G341" s="225"/>
      <c r="H341" s="229">
        <v>14.574999999999999</v>
      </c>
      <c r="I341" s="230"/>
      <c r="J341" s="225"/>
      <c r="K341" s="225"/>
      <c r="L341" s="231"/>
      <c r="M341" s="232"/>
      <c r="N341" s="233"/>
      <c r="O341" s="233"/>
      <c r="P341" s="233"/>
      <c r="Q341" s="233"/>
      <c r="R341" s="233"/>
      <c r="S341" s="233"/>
      <c r="T341" s="234"/>
      <c r="AT341" s="235" t="s">
        <v>156</v>
      </c>
      <c r="AU341" s="235" t="s">
        <v>159</v>
      </c>
      <c r="AV341" s="13" t="s">
        <v>82</v>
      </c>
      <c r="AW341" s="13" t="s">
        <v>30</v>
      </c>
      <c r="AX341" s="13" t="s">
        <v>73</v>
      </c>
      <c r="AY341" s="235" t="s">
        <v>148</v>
      </c>
    </row>
    <row r="342" spans="1:65" s="13" customFormat="1" ht="22.5">
      <c r="B342" s="224"/>
      <c r="C342" s="225"/>
      <c r="D342" s="226" t="s">
        <v>156</v>
      </c>
      <c r="E342" s="227" t="s">
        <v>1</v>
      </c>
      <c r="F342" s="228" t="s">
        <v>397</v>
      </c>
      <c r="G342" s="225"/>
      <c r="H342" s="229">
        <v>6.39</v>
      </c>
      <c r="I342" s="230"/>
      <c r="J342" s="225"/>
      <c r="K342" s="225"/>
      <c r="L342" s="231"/>
      <c r="M342" s="232"/>
      <c r="N342" s="233"/>
      <c r="O342" s="233"/>
      <c r="P342" s="233"/>
      <c r="Q342" s="233"/>
      <c r="R342" s="233"/>
      <c r="S342" s="233"/>
      <c r="T342" s="234"/>
      <c r="AT342" s="235" t="s">
        <v>156</v>
      </c>
      <c r="AU342" s="235" t="s">
        <v>159</v>
      </c>
      <c r="AV342" s="13" t="s">
        <v>82</v>
      </c>
      <c r="AW342" s="13" t="s">
        <v>30</v>
      </c>
      <c r="AX342" s="13" t="s">
        <v>73</v>
      </c>
      <c r="AY342" s="235" t="s">
        <v>148</v>
      </c>
    </row>
    <row r="343" spans="1:65" s="14" customFormat="1" ht="11.25">
      <c r="B343" s="236"/>
      <c r="C343" s="237"/>
      <c r="D343" s="226" t="s">
        <v>156</v>
      </c>
      <c r="E343" s="238" t="s">
        <v>1</v>
      </c>
      <c r="F343" s="239" t="s">
        <v>158</v>
      </c>
      <c r="G343" s="237"/>
      <c r="H343" s="240">
        <v>20.965</v>
      </c>
      <c r="I343" s="241"/>
      <c r="J343" s="237"/>
      <c r="K343" s="237"/>
      <c r="L343" s="242"/>
      <c r="M343" s="243"/>
      <c r="N343" s="244"/>
      <c r="O343" s="244"/>
      <c r="P343" s="244"/>
      <c r="Q343" s="244"/>
      <c r="R343" s="244"/>
      <c r="S343" s="244"/>
      <c r="T343" s="245"/>
      <c r="AT343" s="246" t="s">
        <v>156</v>
      </c>
      <c r="AU343" s="246" t="s">
        <v>159</v>
      </c>
      <c r="AV343" s="14" t="s">
        <v>159</v>
      </c>
      <c r="AW343" s="14" t="s">
        <v>30</v>
      </c>
      <c r="AX343" s="14" t="s">
        <v>73</v>
      </c>
      <c r="AY343" s="246" t="s">
        <v>148</v>
      </c>
    </row>
    <row r="344" spans="1:65" s="15" customFormat="1" ht="11.25">
      <c r="B344" s="247"/>
      <c r="C344" s="248"/>
      <c r="D344" s="226" t="s">
        <v>156</v>
      </c>
      <c r="E344" s="249" t="s">
        <v>1</v>
      </c>
      <c r="F344" s="250" t="s">
        <v>171</v>
      </c>
      <c r="G344" s="248"/>
      <c r="H344" s="251">
        <v>31.515000000000001</v>
      </c>
      <c r="I344" s="252"/>
      <c r="J344" s="248"/>
      <c r="K344" s="248"/>
      <c r="L344" s="253"/>
      <c r="M344" s="254"/>
      <c r="N344" s="255"/>
      <c r="O344" s="255"/>
      <c r="P344" s="255"/>
      <c r="Q344" s="255"/>
      <c r="R344" s="255"/>
      <c r="S344" s="255"/>
      <c r="T344" s="256"/>
      <c r="AT344" s="257" t="s">
        <v>156</v>
      </c>
      <c r="AU344" s="257" t="s">
        <v>159</v>
      </c>
      <c r="AV344" s="15" t="s">
        <v>154</v>
      </c>
      <c r="AW344" s="15" t="s">
        <v>30</v>
      </c>
      <c r="AX344" s="15" t="s">
        <v>80</v>
      </c>
      <c r="AY344" s="257" t="s">
        <v>148</v>
      </c>
    </row>
    <row r="345" spans="1:65" s="2" customFormat="1" ht="21.75" customHeight="1">
      <c r="A345" s="35"/>
      <c r="B345" s="36"/>
      <c r="C345" s="210" t="s">
        <v>398</v>
      </c>
      <c r="D345" s="210" t="s">
        <v>150</v>
      </c>
      <c r="E345" s="211" t="s">
        <v>399</v>
      </c>
      <c r="F345" s="212" t="s">
        <v>400</v>
      </c>
      <c r="G345" s="213" t="s">
        <v>153</v>
      </c>
      <c r="H345" s="214">
        <v>31.515000000000001</v>
      </c>
      <c r="I345" s="215"/>
      <c r="J345" s="216">
        <f>ROUND(I345*H345,2)</f>
        <v>0</v>
      </c>
      <c r="K345" s="217"/>
      <c r="L345" s="40"/>
      <c r="M345" s="218" t="s">
        <v>1</v>
      </c>
      <c r="N345" s="219" t="s">
        <v>38</v>
      </c>
      <c r="O345" s="72"/>
      <c r="P345" s="220">
        <f>O345*H345</f>
        <v>0</v>
      </c>
      <c r="Q345" s="220">
        <v>0</v>
      </c>
      <c r="R345" s="220">
        <f>Q345*H345</f>
        <v>0</v>
      </c>
      <c r="S345" s="220">
        <v>0</v>
      </c>
      <c r="T345" s="221">
        <f>S345*H345</f>
        <v>0</v>
      </c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R345" s="222" t="s">
        <v>154</v>
      </c>
      <c r="AT345" s="222" t="s">
        <v>150</v>
      </c>
      <c r="AU345" s="222" t="s">
        <v>159</v>
      </c>
      <c r="AY345" s="18" t="s">
        <v>148</v>
      </c>
      <c r="BE345" s="223">
        <f>IF(N345="základní",J345,0)</f>
        <v>0</v>
      </c>
      <c r="BF345" s="223">
        <f>IF(N345="snížená",J345,0)</f>
        <v>0</v>
      </c>
      <c r="BG345" s="223">
        <f>IF(N345="zákl. přenesená",J345,0)</f>
        <v>0</v>
      </c>
      <c r="BH345" s="223">
        <f>IF(N345="sníž. přenesená",J345,0)</f>
        <v>0</v>
      </c>
      <c r="BI345" s="223">
        <f>IF(N345="nulová",J345,0)</f>
        <v>0</v>
      </c>
      <c r="BJ345" s="18" t="s">
        <v>80</v>
      </c>
      <c r="BK345" s="223">
        <f>ROUND(I345*H345,2)</f>
        <v>0</v>
      </c>
      <c r="BL345" s="18" t="s">
        <v>154</v>
      </c>
      <c r="BM345" s="222" t="s">
        <v>401</v>
      </c>
    </row>
    <row r="346" spans="1:65" s="13" customFormat="1" ht="11.25">
      <c r="B346" s="224"/>
      <c r="C346" s="225"/>
      <c r="D346" s="226" t="s">
        <v>156</v>
      </c>
      <c r="E346" s="227" t="s">
        <v>1</v>
      </c>
      <c r="F346" s="228" t="s">
        <v>402</v>
      </c>
      <c r="G346" s="225"/>
      <c r="H346" s="229">
        <v>31.515000000000001</v>
      </c>
      <c r="I346" s="230"/>
      <c r="J346" s="225"/>
      <c r="K346" s="225"/>
      <c r="L346" s="231"/>
      <c r="M346" s="232"/>
      <c r="N346" s="233"/>
      <c r="O346" s="233"/>
      <c r="P346" s="233"/>
      <c r="Q346" s="233"/>
      <c r="R346" s="233"/>
      <c r="S346" s="233"/>
      <c r="T346" s="234"/>
      <c r="AT346" s="235" t="s">
        <v>156</v>
      </c>
      <c r="AU346" s="235" t="s">
        <v>159</v>
      </c>
      <c r="AV346" s="13" t="s">
        <v>82</v>
      </c>
      <c r="AW346" s="13" t="s">
        <v>30</v>
      </c>
      <c r="AX346" s="13" t="s">
        <v>73</v>
      </c>
      <c r="AY346" s="235" t="s">
        <v>148</v>
      </c>
    </row>
    <row r="347" spans="1:65" s="14" customFormat="1" ht="11.25">
      <c r="B347" s="236"/>
      <c r="C347" s="237"/>
      <c r="D347" s="226" t="s">
        <v>156</v>
      </c>
      <c r="E347" s="238" t="s">
        <v>1</v>
      </c>
      <c r="F347" s="239" t="s">
        <v>158</v>
      </c>
      <c r="G347" s="237"/>
      <c r="H347" s="240">
        <v>31.515000000000001</v>
      </c>
      <c r="I347" s="241"/>
      <c r="J347" s="237"/>
      <c r="K347" s="237"/>
      <c r="L347" s="242"/>
      <c r="M347" s="243"/>
      <c r="N347" s="244"/>
      <c r="O347" s="244"/>
      <c r="P347" s="244"/>
      <c r="Q347" s="244"/>
      <c r="R347" s="244"/>
      <c r="S347" s="244"/>
      <c r="T347" s="245"/>
      <c r="AT347" s="246" t="s">
        <v>156</v>
      </c>
      <c r="AU347" s="246" t="s">
        <v>159</v>
      </c>
      <c r="AV347" s="14" t="s">
        <v>159</v>
      </c>
      <c r="AW347" s="14" t="s">
        <v>30</v>
      </c>
      <c r="AX347" s="14" t="s">
        <v>80</v>
      </c>
      <c r="AY347" s="246" t="s">
        <v>148</v>
      </c>
    </row>
    <row r="348" spans="1:65" s="2" customFormat="1" ht="16.5" customHeight="1">
      <c r="A348" s="35"/>
      <c r="B348" s="36"/>
      <c r="C348" s="210" t="s">
        <v>403</v>
      </c>
      <c r="D348" s="210" t="s">
        <v>150</v>
      </c>
      <c r="E348" s="211" t="s">
        <v>404</v>
      </c>
      <c r="F348" s="212" t="s">
        <v>405</v>
      </c>
      <c r="G348" s="213" t="s">
        <v>153</v>
      </c>
      <c r="H348" s="214">
        <v>4.96</v>
      </c>
      <c r="I348" s="215"/>
      <c r="J348" s="216">
        <f>ROUND(I348*H348,2)</f>
        <v>0</v>
      </c>
      <c r="K348" s="217"/>
      <c r="L348" s="40"/>
      <c r="M348" s="218" t="s">
        <v>1</v>
      </c>
      <c r="N348" s="219" t="s">
        <v>38</v>
      </c>
      <c r="O348" s="72"/>
      <c r="P348" s="220">
        <f>O348*H348</f>
        <v>0</v>
      </c>
      <c r="Q348" s="220">
        <v>3.13E-3</v>
      </c>
      <c r="R348" s="220">
        <f>Q348*H348</f>
        <v>1.55248E-2</v>
      </c>
      <c r="S348" s="220">
        <v>0</v>
      </c>
      <c r="T348" s="221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22" t="s">
        <v>154</v>
      </c>
      <c r="AT348" s="222" t="s">
        <v>150</v>
      </c>
      <c r="AU348" s="222" t="s">
        <v>159</v>
      </c>
      <c r="AY348" s="18" t="s">
        <v>148</v>
      </c>
      <c r="BE348" s="223">
        <f>IF(N348="základní",J348,0)</f>
        <v>0</v>
      </c>
      <c r="BF348" s="223">
        <f>IF(N348="snížená",J348,0)</f>
        <v>0</v>
      </c>
      <c r="BG348" s="223">
        <f>IF(N348="zákl. přenesená",J348,0)</f>
        <v>0</v>
      </c>
      <c r="BH348" s="223">
        <f>IF(N348="sníž. přenesená",J348,0)</f>
        <v>0</v>
      </c>
      <c r="BI348" s="223">
        <f>IF(N348="nulová",J348,0)</f>
        <v>0</v>
      </c>
      <c r="BJ348" s="18" t="s">
        <v>80</v>
      </c>
      <c r="BK348" s="223">
        <f>ROUND(I348*H348,2)</f>
        <v>0</v>
      </c>
      <c r="BL348" s="18" t="s">
        <v>154</v>
      </c>
      <c r="BM348" s="222" t="s">
        <v>406</v>
      </c>
    </row>
    <row r="349" spans="1:65" s="13" customFormat="1" ht="11.25">
      <c r="B349" s="224"/>
      <c r="C349" s="225"/>
      <c r="D349" s="226" t="s">
        <v>156</v>
      </c>
      <c r="E349" s="227" t="s">
        <v>1</v>
      </c>
      <c r="F349" s="228" t="s">
        <v>407</v>
      </c>
      <c r="G349" s="225"/>
      <c r="H349" s="229">
        <v>4.96</v>
      </c>
      <c r="I349" s="230"/>
      <c r="J349" s="225"/>
      <c r="K349" s="225"/>
      <c r="L349" s="231"/>
      <c r="M349" s="232"/>
      <c r="N349" s="233"/>
      <c r="O349" s="233"/>
      <c r="P349" s="233"/>
      <c r="Q349" s="233"/>
      <c r="R349" s="233"/>
      <c r="S349" s="233"/>
      <c r="T349" s="234"/>
      <c r="AT349" s="235" t="s">
        <v>156</v>
      </c>
      <c r="AU349" s="235" t="s">
        <v>159</v>
      </c>
      <c r="AV349" s="13" t="s">
        <v>82</v>
      </c>
      <c r="AW349" s="13" t="s">
        <v>30</v>
      </c>
      <c r="AX349" s="13" t="s">
        <v>73</v>
      </c>
      <c r="AY349" s="235" t="s">
        <v>148</v>
      </c>
    </row>
    <row r="350" spans="1:65" s="14" customFormat="1" ht="11.25">
      <c r="B350" s="236"/>
      <c r="C350" s="237"/>
      <c r="D350" s="226" t="s">
        <v>156</v>
      </c>
      <c r="E350" s="238" t="s">
        <v>1</v>
      </c>
      <c r="F350" s="239" t="s">
        <v>158</v>
      </c>
      <c r="G350" s="237"/>
      <c r="H350" s="240">
        <v>4.96</v>
      </c>
      <c r="I350" s="241"/>
      <c r="J350" s="237"/>
      <c r="K350" s="237"/>
      <c r="L350" s="242"/>
      <c r="M350" s="243"/>
      <c r="N350" s="244"/>
      <c r="O350" s="244"/>
      <c r="P350" s="244"/>
      <c r="Q350" s="244"/>
      <c r="R350" s="244"/>
      <c r="S350" s="244"/>
      <c r="T350" s="245"/>
      <c r="AT350" s="246" t="s">
        <v>156</v>
      </c>
      <c r="AU350" s="246" t="s">
        <v>159</v>
      </c>
      <c r="AV350" s="14" t="s">
        <v>159</v>
      </c>
      <c r="AW350" s="14" t="s">
        <v>30</v>
      </c>
      <c r="AX350" s="14" t="s">
        <v>80</v>
      </c>
      <c r="AY350" s="246" t="s">
        <v>148</v>
      </c>
    </row>
    <row r="351" spans="1:65" s="2" customFormat="1" ht="16.5" customHeight="1">
      <c r="A351" s="35"/>
      <c r="B351" s="36"/>
      <c r="C351" s="210" t="s">
        <v>408</v>
      </c>
      <c r="D351" s="210" t="s">
        <v>150</v>
      </c>
      <c r="E351" s="211" t="s">
        <v>409</v>
      </c>
      <c r="F351" s="212" t="s">
        <v>410</v>
      </c>
      <c r="G351" s="213" t="s">
        <v>153</v>
      </c>
      <c r="H351" s="214">
        <v>5.44</v>
      </c>
      <c r="I351" s="215"/>
      <c r="J351" s="216">
        <f>ROUND(I351*H351,2)</f>
        <v>0</v>
      </c>
      <c r="K351" s="217"/>
      <c r="L351" s="40"/>
      <c r="M351" s="218" t="s">
        <v>1</v>
      </c>
      <c r="N351" s="219" t="s">
        <v>38</v>
      </c>
      <c r="O351" s="72"/>
      <c r="P351" s="220">
        <f>O351*H351</f>
        <v>0</v>
      </c>
      <c r="Q351" s="220">
        <v>0</v>
      </c>
      <c r="R351" s="220">
        <f>Q351*H351</f>
        <v>0</v>
      </c>
      <c r="S351" s="220">
        <v>0</v>
      </c>
      <c r="T351" s="221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222" t="s">
        <v>154</v>
      </c>
      <c r="AT351" s="222" t="s">
        <v>150</v>
      </c>
      <c r="AU351" s="222" t="s">
        <v>159</v>
      </c>
      <c r="AY351" s="18" t="s">
        <v>148</v>
      </c>
      <c r="BE351" s="223">
        <f>IF(N351="základní",J351,0)</f>
        <v>0</v>
      </c>
      <c r="BF351" s="223">
        <f>IF(N351="snížená",J351,0)</f>
        <v>0</v>
      </c>
      <c r="BG351" s="223">
        <f>IF(N351="zákl. přenesená",J351,0)</f>
        <v>0</v>
      </c>
      <c r="BH351" s="223">
        <f>IF(N351="sníž. přenesená",J351,0)</f>
        <v>0</v>
      </c>
      <c r="BI351" s="223">
        <f>IF(N351="nulová",J351,0)</f>
        <v>0</v>
      </c>
      <c r="BJ351" s="18" t="s">
        <v>80</v>
      </c>
      <c r="BK351" s="223">
        <f>ROUND(I351*H351,2)</f>
        <v>0</v>
      </c>
      <c r="BL351" s="18" t="s">
        <v>154</v>
      </c>
      <c r="BM351" s="222" t="s">
        <v>411</v>
      </c>
    </row>
    <row r="352" spans="1:65" s="13" customFormat="1" ht="11.25">
      <c r="B352" s="224"/>
      <c r="C352" s="225"/>
      <c r="D352" s="226" t="s">
        <v>156</v>
      </c>
      <c r="E352" s="227" t="s">
        <v>1</v>
      </c>
      <c r="F352" s="228" t="s">
        <v>412</v>
      </c>
      <c r="G352" s="225"/>
      <c r="H352" s="229">
        <v>5.44</v>
      </c>
      <c r="I352" s="230"/>
      <c r="J352" s="225"/>
      <c r="K352" s="225"/>
      <c r="L352" s="231"/>
      <c r="M352" s="232"/>
      <c r="N352" s="233"/>
      <c r="O352" s="233"/>
      <c r="P352" s="233"/>
      <c r="Q352" s="233"/>
      <c r="R352" s="233"/>
      <c r="S352" s="233"/>
      <c r="T352" s="234"/>
      <c r="AT352" s="235" t="s">
        <v>156</v>
      </c>
      <c r="AU352" s="235" t="s">
        <v>159</v>
      </c>
      <c r="AV352" s="13" t="s">
        <v>82</v>
      </c>
      <c r="AW352" s="13" t="s">
        <v>30</v>
      </c>
      <c r="AX352" s="13" t="s">
        <v>73</v>
      </c>
      <c r="AY352" s="235" t="s">
        <v>148</v>
      </c>
    </row>
    <row r="353" spans="1:65" s="14" customFormat="1" ht="11.25">
      <c r="B353" s="236"/>
      <c r="C353" s="237"/>
      <c r="D353" s="226" t="s">
        <v>156</v>
      </c>
      <c r="E353" s="238" t="s">
        <v>1</v>
      </c>
      <c r="F353" s="239" t="s">
        <v>158</v>
      </c>
      <c r="G353" s="237"/>
      <c r="H353" s="240">
        <v>5.44</v>
      </c>
      <c r="I353" s="241"/>
      <c r="J353" s="237"/>
      <c r="K353" s="237"/>
      <c r="L353" s="242"/>
      <c r="M353" s="243"/>
      <c r="N353" s="244"/>
      <c r="O353" s="244"/>
      <c r="P353" s="244"/>
      <c r="Q353" s="244"/>
      <c r="R353" s="244"/>
      <c r="S353" s="244"/>
      <c r="T353" s="245"/>
      <c r="AT353" s="246" t="s">
        <v>156</v>
      </c>
      <c r="AU353" s="246" t="s">
        <v>159</v>
      </c>
      <c r="AV353" s="14" t="s">
        <v>159</v>
      </c>
      <c r="AW353" s="14" t="s">
        <v>30</v>
      </c>
      <c r="AX353" s="14" t="s">
        <v>80</v>
      </c>
      <c r="AY353" s="246" t="s">
        <v>148</v>
      </c>
    </row>
    <row r="354" spans="1:65" s="2" customFormat="1" ht="16.5" customHeight="1">
      <c r="A354" s="35"/>
      <c r="B354" s="36"/>
      <c r="C354" s="210" t="s">
        <v>413</v>
      </c>
      <c r="D354" s="210" t="s">
        <v>150</v>
      </c>
      <c r="E354" s="211" t="s">
        <v>414</v>
      </c>
      <c r="F354" s="212" t="s">
        <v>415</v>
      </c>
      <c r="G354" s="213" t="s">
        <v>254</v>
      </c>
      <c r="H354" s="214">
        <v>1.766</v>
      </c>
      <c r="I354" s="215"/>
      <c r="J354" s="216">
        <f>ROUND(I354*H354,2)</f>
        <v>0</v>
      </c>
      <c r="K354" s="217"/>
      <c r="L354" s="40"/>
      <c r="M354" s="218" t="s">
        <v>1</v>
      </c>
      <c r="N354" s="219" t="s">
        <v>38</v>
      </c>
      <c r="O354" s="72"/>
      <c r="P354" s="220">
        <f>O354*H354</f>
        <v>0</v>
      </c>
      <c r="Q354" s="220">
        <v>1.04881</v>
      </c>
      <c r="R354" s="220">
        <f>Q354*H354</f>
        <v>1.8521984600000001</v>
      </c>
      <c r="S354" s="220">
        <v>0</v>
      </c>
      <c r="T354" s="221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222" t="s">
        <v>154</v>
      </c>
      <c r="AT354" s="222" t="s">
        <v>150</v>
      </c>
      <c r="AU354" s="222" t="s">
        <v>159</v>
      </c>
      <c r="AY354" s="18" t="s">
        <v>148</v>
      </c>
      <c r="BE354" s="223">
        <f>IF(N354="základní",J354,0)</f>
        <v>0</v>
      </c>
      <c r="BF354" s="223">
        <f>IF(N354="snížená",J354,0)</f>
        <v>0</v>
      </c>
      <c r="BG354" s="223">
        <f>IF(N354="zákl. přenesená",J354,0)</f>
        <v>0</v>
      </c>
      <c r="BH354" s="223">
        <f>IF(N354="sníž. přenesená",J354,0)</f>
        <v>0</v>
      </c>
      <c r="BI354" s="223">
        <f>IF(N354="nulová",J354,0)</f>
        <v>0</v>
      </c>
      <c r="BJ354" s="18" t="s">
        <v>80</v>
      </c>
      <c r="BK354" s="223">
        <f>ROUND(I354*H354,2)</f>
        <v>0</v>
      </c>
      <c r="BL354" s="18" t="s">
        <v>154</v>
      </c>
      <c r="BM354" s="222" t="s">
        <v>416</v>
      </c>
    </row>
    <row r="355" spans="1:65" s="13" customFormat="1" ht="11.25">
      <c r="B355" s="224"/>
      <c r="C355" s="225"/>
      <c r="D355" s="226" t="s">
        <v>156</v>
      </c>
      <c r="E355" s="227" t="s">
        <v>1</v>
      </c>
      <c r="F355" s="228" t="s">
        <v>417</v>
      </c>
      <c r="G355" s="225"/>
      <c r="H355" s="229">
        <v>0.65700000000000003</v>
      </c>
      <c r="I355" s="230"/>
      <c r="J355" s="225"/>
      <c r="K355" s="225"/>
      <c r="L355" s="231"/>
      <c r="M355" s="232"/>
      <c r="N355" s="233"/>
      <c r="O355" s="233"/>
      <c r="P355" s="233"/>
      <c r="Q355" s="233"/>
      <c r="R355" s="233"/>
      <c r="S355" s="233"/>
      <c r="T355" s="234"/>
      <c r="AT355" s="235" t="s">
        <v>156</v>
      </c>
      <c r="AU355" s="235" t="s">
        <v>159</v>
      </c>
      <c r="AV355" s="13" t="s">
        <v>82</v>
      </c>
      <c r="AW355" s="13" t="s">
        <v>30</v>
      </c>
      <c r="AX355" s="13" t="s">
        <v>73</v>
      </c>
      <c r="AY355" s="235" t="s">
        <v>148</v>
      </c>
    </row>
    <row r="356" spans="1:65" s="13" customFormat="1" ht="11.25">
      <c r="B356" s="224"/>
      <c r="C356" s="225"/>
      <c r="D356" s="226" t="s">
        <v>156</v>
      </c>
      <c r="E356" s="227" t="s">
        <v>1</v>
      </c>
      <c r="F356" s="228" t="s">
        <v>418</v>
      </c>
      <c r="G356" s="225"/>
      <c r="H356" s="229">
        <v>1.109</v>
      </c>
      <c r="I356" s="230"/>
      <c r="J356" s="225"/>
      <c r="K356" s="225"/>
      <c r="L356" s="231"/>
      <c r="M356" s="232"/>
      <c r="N356" s="233"/>
      <c r="O356" s="233"/>
      <c r="P356" s="233"/>
      <c r="Q356" s="233"/>
      <c r="R356" s="233"/>
      <c r="S356" s="233"/>
      <c r="T356" s="234"/>
      <c r="AT356" s="235" t="s">
        <v>156</v>
      </c>
      <c r="AU356" s="235" t="s">
        <v>159</v>
      </c>
      <c r="AV356" s="13" t="s">
        <v>82</v>
      </c>
      <c r="AW356" s="13" t="s">
        <v>30</v>
      </c>
      <c r="AX356" s="13" t="s">
        <v>73</v>
      </c>
      <c r="AY356" s="235" t="s">
        <v>148</v>
      </c>
    </row>
    <row r="357" spans="1:65" s="14" customFormat="1" ht="11.25">
      <c r="B357" s="236"/>
      <c r="C357" s="237"/>
      <c r="D357" s="226" t="s">
        <v>156</v>
      </c>
      <c r="E357" s="238" t="s">
        <v>1</v>
      </c>
      <c r="F357" s="239" t="s">
        <v>158</v>
      </c>
      <c r="G357" s="237"/>
      <c r="H357" s="240">
        <v>1.766</v>
      </c>
      <c r="I357" s="241"/>
      <c r="J357" s="237"/>
      <c r="K357" s="237"/>
      <c r="L357" s="242"/>
      <c r="M357" s="243"/>
      <c r="N357" s="244"/>
      <c r="O357" s="244"/>
      <c r="P357" s="244"/>
      <c r="Q357" s="244"/>
      <c r="R357" s="244"/>
      <c r="S357" s="244"/>
      <c r="T357" s="245"/>
      <c r="AT357" s="246" t="s">
        <v>156</v>
      </c>
      <c r="AU357" s="246" t="s">
        <v>159</v>
      </c>
      <c r="AV357" s="14" t="s">
        <v>159</v>
      </c>
      <c r="AW357" s="14" t="s">
        <v>30</v>
      </c>
      <c r="AX357" s="14" t="s">
        <v>80</v>
      </c>
      <c r="AY357" s="246" t="s">
        <v>148</v>
      </c>
    </row>
    <row r="358" spans="1:65" s="2" customFormat="1" ht="16.5" customHeight="1">
      <c r="A358" s="35"/>
      <c r="B358" s="36"/>
      <c r="C358" s="210" t="s">
        <v>419</v>
      </c>
      <c r="D358" s="210" t="s">
        <v>150</v>
      </c>
      <c r="E358" s="211" t="s">
        <v>420</v>
      </c>
      <c r="F358" s="212" t="s">
        <v>421</v>
      </c>
      <c r="G358" s="213" t="s">
        <v>182</v>
      </c>
      <c r="H358" s="214">
        <v>12.324999999999999</v>
      </c>
      <c r="I358" s="215"/>
      <c r="J358" s="216">
        <f>ROUND(I358*H358,2)</f>
        <v>0</v>
      </c>
      <c r="K358" s="217"/>
      <c r="L358" s="40"/>
      <c r="M358" s="218" t="s">
        <v>1</v>
      </c>
      <c r="N358" s="219" t="s">
        <v>38</v>
      </c>
      <c r="O358" s="72"/>
      <c r="P358" s="220">
        <f>O358*H358</f>
        <v>0</v>
      </c>
      <c r="Q358" s="220">
        <v>2.45329</v>
      </c>
      <c r="R358" s="220">
        <f>Q358*H358</f>
        <v>30.236799249999997</v>
      </c>
      <c r="S358" s="220">
        <v>0</v>
      </c>
      <c r="T358" s="221">
        <f>S358*H358</f>
        <v>0</v>
      </c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R358" s="222" t="s">
        <v>154</v>
      </c>
      <c r="AT358" s="222" t="s">
        <v>150</v>
      </c>
      <c r="AU358" s="222" t="s">
        <v>159</v>
      </c>
      <c r="AY358" s="18" t="s">
        <v>148</v>
      </c>
      <c r="BE358" s="223">
        <f>IF(N358="základní",J358,0)</f>
        <v>0</v>
      </c>
      <c r="BF358" s="223">
        <f>IF(N358="snížená",J358,0)</f>
        <v>0</v>
      </c>
      <c r="BG358" s="223">
        <f>IF(N358="zákl. přenesená",J358,0)</f>
        <v>0</v>
      </c>
      <c r="BH358" s="223">
        <f>IF(N358="sníž. přenesená",J358,0)</f>
        <v>0</v>
      </c>
      <c r="BI358" s="223">
        <f>IF(N358="nulová",J358,0)</f>
        <v>0</v>
      </c>
      <c r="BJ358" s="18" t="s">
        <v>80</v>
      </c>
      <c r="BK358" s="223">
        <f>ROUND(I358*H358,2)</f>
        <v>0</v>
      </c>
      <c r="BL358" s="18" t="s">
        <v>154</v>
      </c>
      <c r="BM358" s="222" t="s">
        <v>422</v>
      </c>
    </row>
    <row r="359" spans="1:65" s="13" customFormat="1" ht="11.25">
      <c r="B359" s="224"/>
      <c r="C359" s="225"/>
      <c r="D359" s="226" t="s">
        <v>156</v>
      </c>
      <c r="E359" s="227" t="s">
        <v>1</v>
      </c>
      <c r="F359" s="228" t="s">
        <v>423</v>
      </c>
      <c r="G359" s="225"/>
      <c r="H359" s="229">
        <v>18.329999999999998</v>
      </c>
      <c r="I359" s="230"/>
      <c r="J359" s="225"/>
      <c r="K359" s="225"/>
      <c r="L359" s="231"/>
      <c r="M359" s="232"/>
      <c r="N359" s="233"/>
      <c r="O359" s="233"/>
      <c r="P359" s="233"/>
      <c r="Q359" s="233"/>
      <c r="R359" s="233"/>
      <c r="S359" s="233"/>
      <c r="T359" s="234"/>
      <c r="AT359" s="235" t="s">
        <v>156</v>
      </c>
      <c r="AU359" s="235" t="s">
        <v>159</v>
      </c>
      <c r="AV359" s="13" t="s">
        <v>82</v>
      </c>
      <c r="AW359" s="13" t="s">
        <v>30</v>
      </c>
      <c r="AX359" s="13" t="s">
        <v>73</v>
      </c>
      <c r="AY359" s="235" t="s">
        <v>148</v>
      </c>
    </row>
    <row r="360" spans="1:65" s="14" customFormat="1" ht="11.25">
      <c r="B360" s="236"/>
      <c r="C360" s="237"/>
      <c r="D360" s="226" t="s">
        <v>156</v>
      </c>
      <c r="E360" s="238" t="s">
        <v>1</v>
      </c>
      <c r="F360" s="239" t="s">
        <v>158</v>
      </c>
      <c r="G360" s="237"/>
      <c r="H360" s="240">
        <v>18.329999999999998</v>
      </c>
      <c r="I360" s="241"/>
      <c r="J360" s="237"/>
      <c r="K360" s="237"/>
      <c r="L360" s="242"/>
      <c r="M360" s="243"/>
      <c r="N360" s="244"/>
      <c r="O360" s="244"/>
      <c r="P360" s="244"/>
      <c r="Q360" s="244"/>
      <c r="R360" s="244"/>
      <c r="S360" s="244"/>
      <c r="T360" s="245"/>
      <c r="AT360" s="246" t="s">
        <v>156</v>
      </c>
      <c r="AU360" s="246" t="s">
        <v>159</v>
      </c>
      <c r="AV360" s="14" t="s">
        <v>159</v>
      </c>
      <c r="AW360" s="14" t="s">
        <v>30</v>
      </c>
      <c r="AX360" s="14" t="s">
        <v>73</v>
      </c>
      <c r="AY360" s="246" t="s">
        <v>148</v>
      </c>
    </row>
    <row r="361" spans="1:65" s="13" customFormat="1" ht="11.25">
      <c r="B361" s="224"/>
      <c r="C361" s="225"/>
      <c r="D361" s="226" t="s">
        <v>156</v>
      </c>
      <c r="E361" s="227" t="s">
        <v>1</v>
      </c>
      <c r="F361" s="228" t="s">
        <v>424</v>
      </c>
      <c r="G361" s="225"/>
      <c r="H361" s="229">
        <v>-4.7249999999999996</v>
      </c>
      <c r="I361" s="230"/>
      <c r="J361" s="225"/>
      <c r="K361" s="225"/>
      <c r="L361" s="231"/>
      <c r="M361" s="232"/>
      <c r="N361" s="233"/>
      <c r="O361" s="233"/>
      <c r="P361" s="233"/>
      <c r="Q361" s="233"/>
      <c r="R361" s="233"/>
      <c r="S361" s="233"/>
      <c r="T361" s="234"/>
      <c r="AT361" s="235" t="s">
        <v>156</v>
      </c>
      <c r="AU361" s="235" t="s">
        <v>159</v>
      </c>
      <c r="AV361" s="13" t="s">
        <v>82</v>
      </c>
      <c r="AW361" s="13" t="s">
        <v>30</v>
      </c>
      <c r="AX361" s="13" t="s">
        <v>73</v>
      </c>
      <c r="AY361" s="235" t="s">
        <v>148</v>
      </c>
    </row>
    <row r="362" spans="1:65" s="13" customFormat="1" ht="11.25">
      <c r="B362" s="224"/>
      <c r="C362" s="225"/>
      <c r="D362" s="226" t="s">
        <v>156</v>
      </c>
      <c r="E362" s="227" t="s">
        <v>1</v>
      </c>
      <c r="F362" s="228" t="s">
        <v>425</v>
      </c>
      <c r="G362" s="225"/>
      <c r="H362" s="229">
        <v>-1.28</v>
      </c>
      <c r="I362" s="230"/>
      <c r="J362" s="225"/>
      <c r="K362" s="225"/>
      <c r="L362" s="231"/>
      <c r="M362" s="232"/>
      <c r="N362" s="233"/>
      <c r="O362" s="233"/>
      <c r="P362" s="233"/>
      <c r="Q362" s="233"/>
      <c r="R362" s="233"/>
      <c r="S362" s="233"/>
      <c r="T362" s="234"/>
      <c r="AT362" s="235" t="s">
        <v>156</v>
      </c>
      <c r="AU362" s="235" t="s">
        <v>159</v>
      </c>
      <c r="AV362" s="13" t="s">
        <v>82</v>
      </c>
      <c r="AW362" s="13" t="s">
        <v>30</v>
      </c>
      <c r="AX362" s="13" t="s">
        <v>73</v>
      </c>
      <c r="AY362" s="235" t="s">
        <v>148</v>
      </c>
    </row>
    <row r="363" spans="1:65" s="14" customFormat="1" ht="11.25">
      <c r="B363" s="236"/>
      <c r="C363" s="237"/>
      <c r="D363" s="226" t="s">
        <v>156</v>
      </c>
      <c r="E363" s="238" t="s">
        <v>1</v>
      </c>
      <c r="F363" s="239" t="s">
        <v>158</v>
      </c>
      <c r="G363" s="237"/>
      <c r="H363" s="240">
        <v>-6.0049999999999999</v>
      </c>
      <c r="I363" s="241"/>
      <c r="J363" s="237"/>
      <c r="K363" s="237"/>
      <c r="L363" s="242"/>
      <c r="M363" s="243"/>
      <c r="N363" s="244"/>
      <c r="O363" s="244"/>
      <c r="P363" s="244"/>
      <c r="Q363" s="244"/>
      <c r="R363" s="244"/>
      <c r="S363" s="244"/>
      <c r="T363" s="245"/>
      <c r="AT363" s="246" t="s">
        <v>156</v>
      </c>
      <c r="AU363" s="246" t="s">
        <v>159</v>
      </c>
      <c r="AV363" s="14" t="s">
        <v>159</v>
      </c>
      <c r="AW363" s="14" t="s">
        <v>30</v>
      </c>
      <c r="AX363" s="14" t="s">
        <v>73</v>
      </c>
      <c r="AY363" s="246" t="s">
        <v>148</v>
      </c>
    </row>
    <row r="364" spans="1:65" s="15" customFormat="1" ht="11.25">
      <c r="B364" s="247"/>
      <c r="C364" s="248"/>
      <c r="D364" s="226" t="s">
        <v>156</v>
      </c>
      <c r="E364" s="249" t="s">
        <v>1</v>
      </c>
      <c r="F364" s="250" t="s">
        <v>171</v>
      </c>
      <c r="G364" s="248"/>
      <c r="H364" s="251">
        <v>12.324999999999999</v>
      </c>
      <c r="I364" s="252"/>
      <c r="J364" s="248"/>
      <c r="K364" s="248"/>
      <c r="L364" s="253"/>
      <c r="M364" s="254"/>
      <c r="N364" s="255"/>
      <c r="O364" s="255"/>
      <c r="P364" s="255"/>
      <c r="Q364" s="255"/>
      <c r="R364" s="255"/>
      <c r="S364" s="255"/>
      <c r="T364" s="256"/>
      <c r="AT364" s="257" t="s">
        <v>156</v>
      </c>
      <c r="AU364" s="257" t="s">
        <v>159</v>
      </c>
      <c r="AV364" s="15" t="s">
        <v>154</v>
      </c>
      <c r="AW364" s="15" t="s">
        <v>30</v>
      </c>
      <c r="AX364" s="15" t="s">
        <v>80</v>
      </c>
      <c r="AY364" s="257" t="s">
        <v>148</v>
      </c>
    </row>
    <row r="365" spans="1:65" s="12" customFormat="1" ht="22.9" customHeight="1">
      <c r="B365" s="194"/>
      <c r="C365" s="195"/>
      <c r="D365" s="196" t="s">
        <v>72</v>
      </c>
      <c r="E365" s="208" t="s">
        <v>154</v>
      </c>
      <c r="F365" s="208" t="s">
        <v>426</v>
      </c>
      <c r="G365" s="195"/>
      <c r="H365" s="195"/>
      <c r="I365" s="198"/>
      <c r="J365" s="209">
        <f>BK365</f>
        <v>0</v>
      </c>
      <c r="K365" s="195"/>
      <c r="L365" s="200"/>
      <c r="M365" s="201"/>
      <c r="N365" s="202"/>
      <c r="O365" s="202"/>
      <c r="P365" s="203">
        <f>P366+SUM(P367:P379)</f>
        <v>0</v>
      </c>
      <c r="Q365" s="202"/>
      <c r="R365" s="203">
        <f>R366+SUM(R367:R379)</f>
        <v>14.111854999999998</v>
      </c>
      <c r="S365" s="202"/>
      <c r="T365" s="204">
        <f>T366+SUM(T367:T379)</f>
        <v>0</v>
      </c>
      <c r="AR365" s="205" t="s">
        <v>80</v>
      </c>
      <c r="AT365" s="206" t="s">
        <v>72</v>
      </c>
      <c r="AU365" s="206" t="s">
        <v>80</v>
      </c>
      <c r="AY365" s="205" t="s">
        <v>148</v>
      </c>
      <c r="BK365" s="207">
        <f>BK366+SUM(BK367:BK379)</f>
        <v>0</v>
      </c>
    </row>
    <row r="366" spans="1:65" s="2" customFormat="1" ht="21.75" customHeight="1">
      <c r="A366" s="35"/>
      <c r="B366" s="36"/>
      <c r="C366" s="210" t="s">
        <v>427</v>
      </c>
      <c r="D366" s="210" t="s">
        <v>150</v>
      </c>
      <c r="E366" s="211" t="s">
        <v>428</v>
      </c>
      <c r="F366" s="212" t="s">
        <v>429</v>
      </c>
      <c r="G366" s="213" t="s">
        <v>182</v>
      </c>
      <c r="H366" s="214">
        <v>1.5</v>
      </c>
      <c r="I366" s="215"/>
      <c r="J366" s="216">
        <f>ROUND(I366*H366,2)</f>
        <v>0</v>
      </c>
      <c r="K366" s="217"/>
      <c r="L366" s="40"/>
      <c r="M366" s="218" t="s">
        <v>1</v>
      </c>
      <c r="N366" s="219" t="s">
        <v>38</v>
      </c>
      <c r="O366" s="72"/>
      <c r="P366" s="220">
        <f>O366*H366</f>
        <v>0</v>
      </c>
      <c r="Q366" s="220">
        <v>1.8907700000000001</v>
      </c>
      <c r="R366" s="220">
        <f>Q366*H366</f>
        <v>2.8361550000000002</v>
      </c>
      <c r="S366" s="220">
        <v>0</v>
      </c>
      <c r="T366" s="221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222" t="s">
        <v>154</v>
      </c>
      <c r="AT366" s="222" t="s">
        <v>150</v>
      </c>
      <c r="AU366" s="222" t="s">
        <v>82</v>
      </c>
      <c r="AY366" s="18" t="s">
        <v>148</v>
      </c>
      <c r="BE366" s="223">
        <f>IF(N366="základní",J366,0)</f>
        <v>0</v>
      </c>
      <c r="BF366" s="223">
        <f>IF(N366="snížená",J366,0)</f>
        <v>0</v>
      </c>
      <c r="BG366" s="223">
        <f>IF(N366="zákl. přenesená",J366,0)</f>
        <v>0</v>
      </c>
      <c r="BH366" s="223">
        <f>IF(N366="sníž. přenesená",J366,0)</f>
        <v>0</v>
      </c>
      <c r="BI366" s="223">
        <f>IF(N366="nulová",J366,0)</f>
        <v>0</v>
      </c>
      <c r="BJ366" s="18" t="s">
        <v>80</v>
      </c>
      <c r="BK366" s="223">
        <f>ROUND(I366*H366,2)</f>
        <v>0</v>
      </c>
      <c r="BL366" s="18" t="s">
        <v>154</v>
      </c>
      <c r="BM366" s="222" t="s">
        <v>430</v>
      </c>
    </row>
    <row r="367" spans="1:65" s="13" customFormat="1" ht="11.25">
      <c r="B367" s="224"/>
      <c r="C367" s="225"/>
      <c r="D367" s="226" t="s">
        <v>156</v>
      </c>
      <c r="E367" s="227" t="s">
        <v>1</v>
      </c>
      <c r="F367" s="228" t="s">
        <v>431</v>
      </c>
      <c r="G367" s="225"/>
      <c r="H367" s="229">
        <v>0.48</v>
      </c>
      <c r="I367" s="230"/>
      <c r="J367" s="225"/>
      <c r="K367" s="225"/>
      <c r="L367" s="231"/>
      <c r="M367" s="232"/>
      <c r="N367" s="233"/>
      <c r="O367" s="233"/>
      <c r="P367" s="233"/>
      <c r="Q367" s="233"/>
      <c r="R367" s="233"/>
      <c r="S367" s="233"/>
      <c r="T367" s="234"/>
      <c r="AT367" s="235" t="s">
        <v>156</v>
      </c>
      <c r="AU367" s="235" t="s">
        <v>82</v>
      </c>
      <c r="AV367" s="13" t="s">
        <v>82</v>
      </c>
      <c r="AW367" s="13" t="s">
        <v>30</v>
      </c>
      <c r="AX367" s="13" t="s">
        <v>73</v>
      </c>
      <c r="AY367" s="235" t="s">
        <v>148</v>
      </c>
    </row>
    <row r="368" spans="1:65" s="13" customFormat="1" ht="11.25">
      <c r="B368" s="224"/>
      <c r="C368" s="225"/>
      <c r="D368" s="226" t="s">
        <v>156</v>
      </c>
      <c r="E368" s="227" t="s">
        <v>1</v>
      </c>
      <c r="F368" s="228" t="s">
        <v>432</v>
      </c>
      <c r="G368" s="225"/>
      <c r="H368" s="229">
        <v>0.42</v>
      </c>
      <c r="I368" s="230"/>
      <c r="J368" s="225"/>
      <c r="K368" s="225"/>
      <c r="L368" s="231"/>
      <c r="M368" s="232"/>
      <c r="N368" s="233"/>
      <c r="O368" s="233"/>
      <c r="P368" s="233"/>
      <c r="Q368" s="233"/>
      <c r="R368" s="233"/>
      <c r="S368" s="233"/>
      <c r="T368" s="234"/>
      <c r="AT368" s="235" t="s">
        <v>156</v>
      </c>
      <c r="AU368" s="235" t="s">
        <v>82</v>
      </c>
      <c r="AV368" s="13" t="s">
        <v>82</v>
      </c>
      <c r="AW368" s="13" t="s">
        <v>30</v>
      </c>
      <c r="AX368" s="13" t="s">
        <v>73</v>
      </c>
      <c r="AY368" s="235" t="s">
        <v>148</v>
      </c>
    </row>
    <row r="369" spans="1:65" s="14" customFormat="1" ht="11.25">
      <c r="B369" s="236"/>
      <c r="C369" s="237"/>
      <c r="D369" s="226" t="s">
        <v>156</v>
      </c>
      <c r="E369" s="238" t="s">
        <v>1</v>
      </c>
      <c r="F369" s="239" t="s">
        <v>158</v>
      </c>
      <c r="G369" s="237"/>
      <c r="H369" s="240">
        <v>0.9</v>
      </c>
      <c r="I369" s="241"/>
      <c r="J369" s="237"/>
      <c r="K369" s="237"/>
      <c r="L369" s="242"/>
      <c r="M369" s="243"/>
      <c r="N369" s="244"/>
      <c r="O369" s="244"/>
      <c r="P369" s="244"/>
      <c r="Q369" s="244"/>
      <c r="R369" s="244"/>
      <c r="S369" s="244"/>
      <c r="T369" s="245"/>
      <c r="AT369" s="246" t="s">
        <v>156</v>
      </c>
      <c r="AU369" s="246" t="s">
        <v>82</v>
      </c>
      <c r="AV369" s="14" t="s">
        <v>159</v>
      </c>
      <c r="AW369" s="14" t="s">
        <v>30</v>
      </c>
      <c r="AX369" s="14" t="s">
        <v>73</v>
      </c>
      <c r="AY369" s="246" t="s">
        <v>148</v>
      </c>
    </row>
    <row r="370" spans="1:65" s="13" customFormat="1" ht="11.25">
      <c r="B370" s="224"/>
      <c r="C370" s="225"/>
      <c r="D370" s="226" t="s">
        <v>156</v>
      </c>
      <c r="E370" s="227" t="s">
        <v>1</v>
      </c>
      <c r="F370" s="228" t="s">
        <v>433</v>
      </c>
      <c r="G370" s="225"/>
      <c r="H370" s="229">
        <v>0.6</v>
      </c>
      <c r="I370" s="230"/>
      <c r="J370" s="225"/>
      <c r="K370" s="225"/>
      <c r="L370" s="231"/>
      <c r="M370" s="232"/>
      <c r="N370" s="233"/>
      <c r="O370" s="233"/>
      <c r="P370" s="233"/>
      <c r="Q370" s="233"/>
      <c r="R370" s="233"/>
      <c r="S370" s="233"/>
      <c r="T370" s="234"/>
      <c r="AT370" s="235" t="s">
        <v>156</v>
      </c>
      <c r="AU370" s="235" t="s">
        <v>82</v>
      </c>
      <c r="AV370" s="13" t="s">
        <v>82</v>
      </c>
      <c r="AW370" s="13" t="s">
        <v>30</v>
      </c>
      <c r="AX370" s="13" t="s">
        <v>73</v>
      </c>
      <c r="AY370" s="235" t="s">
        <v>148</v>
      </c>
    </row>
    <row r="371" spans="1:65" s="14" customFormat="1" ht="11.25">
      <c r="B371" s="236"/>
      <c r="C371" s="237"/>
      <c r="D371" s="226" t="s">
        <v>156</v>
      </c>
      <c r="E371" s="238" t="s">
        <v>1</v>
      </c>
      <c r="F371" s="239" t="s">
        <v>158</v>
      </c>
      <c r="G371" s="237"/>
      <c r="H371" s="240">
        <v>0.6</v>
      </c>
      <c r="I371" s="241"/>
      <c r="J371" s="237"/>
      <c r="K371" s="237"/>
      <c r="L371" s="242"/>
      <c r="M371" s="243"/>
      <c r="N371" s="244"/>
      <c r="O371" s="244"/>
      <c r="P371" s="244"/>
      <c r="Q371" s="244"/>
      <c r="R371" s="244"/>
      <c r="S371" s="244"/>
      <c r="T371" s="245"/>
      <c r="AT371" s="246" t="s">
        <v>156</v>
      </c>
      <c r="AU371" s="246" t="s">
        <v>82</v>
      </c>
      <c r="AV371" s="14" t="s">
        <v>159</v>
      </c>
      <c r="AW371" s="14" t="s">
        <v>30</v>
      </c>
      <c r="AX371" s="14" t="s">
        <v>73</v>
      </c>
      <c r="AY371" s="246" t="s">
        <v>148</v>
      </c>
    </row>
    <row r="372" spans="1:65" s="15" customFormat="1" ht="11.25">
      <c r="B372" s="247"/>
      <c r="C372" s="248"/>
      <c r="D372" s="226" t="s">
        <v>156</v>
      </c>
      <c r="E372" s="249" t="s">
        <v>1</v>
      </c>
      <c r="F372" s="250" t="s">
        <v>171</v>
      </c>
      <c r="G372" s="248"/>
      <c r="H372" s="251">
        <v>1.5</v>
      </c>
      <c r="I372" s="252"/>
      <c r="J372" s="248"/>
      <c r="K372" s="248"/>
      <c r="L372" s="253"/>
      <c r="M372" s="254"/>
      <c r="N372" s="255"/>
      <c r="O372" s="255"/>
      <c r="P372" s="255"/>
      <c r="Q372" s="255"/>
      <c r="R372" s="255"/>
      <c r="S372" s="255"/>
      <c r="T372" s="256"/>
      <c r="AT372" s="257" t="s">
        <v>156</v>
      </c>
      <c r="AU372" s="257" t="s">
        <v>82</v>
      </c>
      <c r="AV372" s="15" t="s">
        <v>154</v>
      </c>
      <c r="AW372" s="15" t="s">
        <v>30</v>
      </c>
      <c r="AX372" s="15" t="s">
        <v>80</v>
      </c>
      <c r="AY372" s="257" t="s">
        <v>148</v>
      </c>
    </row>
    <row r="373" spans="1:65" s="2" customFormat="1" ht="21.75" customHeight="1">
      <c r="A373" s="35"/>
      <c r="B373" s="36"/>
      <c r="C373" s="210" t="s">
        <v>434</v>
      </c>
      <c r="D373" s="210" t="s">
        <v>150</v>
      </c>
      <c r="E373" s="211" t="s">
        <v>435</v>
      </c>
      <c r="F373" s="212" t="s">
        <v>436</v>
      </c>
      <c r="G373" s="213" t="s">
        <v>153</v>
      </c>
      <c r="H373" s="214">
        <v>12</v>
      </c>
      <c r="I373" s="215"/>
      <c r="J373" s="216">
        <f>ROUND(I373*H373,2)</f>
        <v>0</v>
      </c>
      <c r="K373" s="217"/>
      <c r="L373" s="40"/>
      <c r="M373" s="218" t="s">
        <v>1</v>
      </c>
      <c r="N373" s="219" t="s">
        <v>38</v>
      </c>
      <c r="O373" s="72"/>
      <c r="P373" s="220">
        <f>O373*H373</f>
        <v>0</v>
      </c>
      <c r="Q373" s="220">
        <v>0.16192000000000001</v>
      </c>
      <c r="R373" s="220">
        <f>Q373*H373</f>
        <v>1.9430400000000001</v>
      </c>
      <c r="S373" s="220">
        <v>0</v>
      </c>
      <c r="T373" s="221">
        <f>S373*H373</f>
        <v>0</v>
      </c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R373" s="222" t="s">
        <v>154</v>
      </c>
      <c r="AT373" s="222" t="s">
        <v>150</v>
      </c>
      <c r="AU373" s="222" t="s">
        <v>82</v>
      </c>
      <c r="AY373" s="18" t="s">
        <v>148</v>
      </c>
      <c r="BE373" s="223">
        <f>IF(N373="základní",J373,0)</f>
        <v>0</v>
      </c>
      <c r="BF373" s="223">
        <f>IF(N373="snížená",J373,0)</f>
        <v>0</v>
      </c>
      <c r="BG373" s="223">
        <f>IF(N373="zákl. přenesená",J373,0)</f>
        <v>0</v>
      </c>
      <c r="BH373" s="223">
        <f>IF(N373="sníž. přenesená",J373,0)</f>
        <v>0</v>
      </c>
      <c r="BI373" s="223">
        <f>IF(N373="nulová",J373,0)</f>
        <v>0</v>
      </c>
      <c r="BJ373" s="18" t="s">
        <v>80</v>
      </c>
      <c r="BK373" s="223">
        <f>ROUND(I373*H373,2)</f>
        <v>0</v>
      </c>
      <c r="BL373" s="18" t="s">
        <v>154</v>
      </c>
      <c r="BM373" s="222" t="s">
        <v>437</v>
      </c>
    </row>
    <row r="374" spans="1:65" s="13" customFormat="1" ht="11.25">
      <c r="B374" s="224"/>
      <c r="C374" s="225"/>
      <c r="D374" s="226" t="s">
        <v>156</v>
      </c>
      <c r="E374" s="227" t="s">
        <v>1</v>
      </c>
      <c r="F374" s="228" t="s">
        <v>438</v>
      </c>
      <c r="G374" s="225"/>
      <c r="H374" s="229">
        <v>12</v>
      </c>
      <c r="I374" s="230"/>
      <c r="J374" s="225"/>
      <c r="K374" s="225"/>
      <c r="L374" s="231"/>
      <c r="M374" s="232"/>
      <c r="N374" s="233"/>
      <c r="O374" s="233"/>
      <c r="P374" s="233"/>
      <c r="Q374" s="233"/>
      <c r="R374" s="233"/>
      <c r="S374" s="233"/>
      <c r="T374" s="234"/>
      <c r="AT374" s="235" t="s">
        <v>156</v>
      </c>
      <c r="AU374" s="235" t="s">
        <v>82</v>
      </c>
      <c r="AV374" s="13" t="s">
        <v>82</v>
      </c>
      <c r="AW374" s="13" t="s">
        <v>30</v>
      </c>
      <c r="AX374" s="13" t="s">
        <v>73</v>
      </c>
      <c r="AY374" s="235" t="s">
        <v>148</v>
      </c>
    </row>
    <row r="375" spans="1:65" s="14" customFormat="1" ht="11.25">
      <c r="B375" s="236"/>
      <c r="C375" s="237"/>
      <c r="D375" s="226" t="s">
        <v>156</v>
      </c>
      <c r="E375" s="238" t="s">
        <v>1</v>
      </c>
      <c r="F375" s="239" t="s">
        <v>158</v>
      </c>
      <c r="G375" s="237"/>
      <c r="H375" s="240">
        <v>12</v>
      </c>
      <c r="I375" s="241"/>
      <c r="J375" s="237"/>
      <c r="K375" s="237"/>
      <c r="L375" s="242"/>
      <c r="M375" s="243"/>
      <c r="N375" s="244"/>
      <c r="O375" s="244"/>
      <c r="P375" s="244"/>
      <c r="Q375" s="244"/>
      <c r="R375" s="244"/>
      <c r="S375" s="244"/>
      <c r="T375" s="245"/>
      <c r="AT375" s="246" t="s">
        <v>156</v>
      </c>
      <c r="AU375" s="246" t="s">
        <v>82</v>
      </c>
      <c r="AV375" s="14" t="s">
        <v>159</v>
      </c>
      <c r="AW375" s="14" t="s">
        <v>30</v>
      </c>
      <c r="AX375" s="14" t="s">
        <v>80</v>
      </c>
      <c r="AY375" s="246" t="s">
        <v>148</v>
      </c>
    </row>
    <row r="376" spans="1:65" s="2" customFormat="1" ht="21.75" customHeight="1">
      <c r="A376" s="35"/>
      <c r="B376" s="36"/>
      <c r="C376" s="210" t="s">
        <v>439</v>
      </c>
      <c r="D376" s="210" t="s">
        <v>150</v>
      </c>
      <c r="E376" s="211" t="s">
        <v>440</v>
      </c>
      <c r="F376" s="212" t="s">
        <v>441</v>
      </c>
      <c r="G376" s="213" t="s">
        <v>153</v>
      </c>
      <c r="H376" s="214">
        <v>8</v>
      </c>
      <c r="I376" s="215"/>
      <c r="J376" s="216">
        <f>ROUND(I376*H376,2)</f>
        <v>0</v>
      </c>
      <c r="K376" s="217"/>
      <c r="L376" s="40"/>
      <c r="M376" s="218" t="s">
        <v>1</v>
      </c>
      <c r="N376" s="219" t="s">
        <v>38</v>
      </c>
      <c r="O376" s="72"/>
      <c r="P376" s="220">
        <f>O376*H376</f>
        <v>0</v>
      </c>
      <c r="Q376" s="220">
        <v>1.0311999999999999</v>
      </c>
      <c r="R376" s="220">
        <f>Q376*H376</f>
        <v>8.2495999999999992</v>
      </c>
      <c r="S376" s="220">
        <v>0</v>
      </c>
      <c r="T376" s="221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222" t="s">
        <v>154</v>
      </c>
      <c r="AT376" s="222" t="s">
        <v>150</v>
      </c>
      <c r="AU376" s="222" t="s">
        <v>82</v>
      </c>
      <c r="AY376" s="18" t="s">
        <v>148</v>
      </c>
      <c r="BE376" s="223">
        <f>IF(N376="základní",J376,0)</f>
        <v>0</v>
      </c>
      <c r="BF376" s="223">
        <f>IF(N376="snížená",J376,0)</f>
        <v>0</v>
      </c>
      <c r="BG376" s="223">
        <f>IF(N376="zákl. přenesená",J376,0)</f>
        <v>0</v>
      </c>
      <c r="BH376" s="223">
        <f>IF(N376="sníž. přenesená",J376,0)</f>
        <v>0</v>
      </c>
      <c r="BI376" s="223">
        <f>IF(N376="nulová",J376,0)</f>
        <v>0</v>
      </c>
      <c r="BJ376" s="18" t="s">
        <v>80</v>
      </c>
      <c r="BK376" s="223">
        <f>ROUND(I376*H376,2)</f>
        <v>0</v>
      </c>
      <c r="BL376" s="18" t="s">
        <v>154</v>
      </c>
      <c r="BM376" s="222" t="s">
        <v>442</v>
      </c>
    </row>
    <row r="377" spans="1:65" s="13" customFormat="1" ht="11.25">
      <c r="B377" s="224"/>
      <c r="C377" s="225"/>
      <c r="D377" s="226" t="s">
        <v>156</v>
      </c>
      <c r="E377" s="227" t="s">
        <v>1</v>
      </c>
      <c r="F377" s="228" t="s">
        <v>201</v>
      </c>
      <c r="G377" s="225"/>
      <c r="H377" s="229">
        <v>8</v>
      </c>
      <c r="I377" s="230"/>
      <c r="J377" s="225"/>
      <c r="K377" s="225"/>
      <c r="L377" s="231"/>
      <c r="M377" s="232"/>
      <c r="N377" s="233"/>
      <c r="O377" s="233"/>
      <c r="P377" s="233"/>
      <c r="Q377" s="233"/>
      <c r="R377" s="233"/>
      <c r="S377" s="233"/>
      <c r="T377" s="234"/>
      <c r="AT377" s="235" t="s">
        <v>156</v>
      </c>
      <c r="AU377" s="235" t="s">
        <v>82</v>
      </c>
      <c r="AV377" s="13" t="s">
        <v>82</v>
      </c>
      <c r="AW377" s="13" t="s">
        <v>30</v>
      </c>
      <c r="AX377" s="13" t="s">
        <v>73</v>
      </c>
      <c r="AY377" s="235" t="s">
        <v>148</v>
      </c>
    </row>
    <row r="378" spans="1:65" s="14" customFormat="1" ht="11.25">
      <c r="B378" s="236"/>
      <c r="C378" s="237"/>
      <c r="D378" s="226" t="s">
        <v>156</v>
      </c>
      <c r="E378" s="238" t="s">
        <v>1</v>
      </c>
      <c r="F378" s="239" t="s">
        <v>158</v>
      </c>
      <c r="G378" s="237"/>
      <c r="H378" s="240">
        <v>8</v>
      </c>
      <c r="I378" s="241"/>
      <c r="J378" s="237"/>
      <c r="K378" s="237"/>
      <c r="L378" s="242"/>
      <c r="M378" s="243"/>
      <c r="N378" s="244"/>
      <c r="O378" s="244"/>
      <c r="P378" s="244"/>
      <c r="Q378" s="244"/>
      <c r="R378" s="244"/>
      <c r="S378" s="244"/>
      <c r="T378" s="245"/>
      <c r="AT378" s="246" t="s">
        <v>156</v>
      </c>
      <c r="AU378" s="246" t="s">
        <v>82</v>
      </c>
      <c r="AV378" s="14" t="s">
        <v>159</v>
      </c>
      <c r="AW378" s="14" t="s">
        <v>30</v>
      </c>
      <c r="AX378" s="14" t="s">
        <v>80</v>
      </c>
      <c r="AY378" s="246" t="s">
        <v>148</v>
      </c>
    </row>
    <row r="379" spans="1:65" s="12" customFormat="1" ht="20.85" customHeight="1">
      <c r="B379" s="194"/>
      <c r="C379" s="195"/>
      <c r="D379" s="196" t="s">
        <v>72</v>
      </c>
      <c r="E379" s="208" t="s">
        <v>408</v>
      </c>
      <c r="F379" s="208" t="s">
        <v>443</v>
      </c>
      <c r="G379" s="195"/>
      <c r="H379" s="195"/>
      <c r="I379" s="198"/>
      <c r="J379" s="209">
        <f>BK379</f>
        <v>0</v>
      </c>
      <c r="K379" s="195"/>
      <c r="L379" s="200"/>
      <c r="M379" s="201"/>
      <c r="N379" s="202"/>
      <c r="O379" s="202"/>
      <c r="P379" s="203">
        <f>SUM(P380:P382)</f>
        <v>0</v>
      </c>
      <c r="Q379" s="202"/>
      <c r="R379" s="203">
        <f>SUM(R380:R382)</f>
        <v>1.0830600000000001</v>
      </c>
      <c r="S379" s="202"/>
      <c r="T379" s="204">
        <f>SUM(T380:T382)</f>
        <v>0</v>
      </c>
      <c r="AR379" s="205" t="s">
        <v>80</v>
      </c>
      <c r="AT379" s="206" t="s">
        <v>72</v>
      </c>
      <c r="AU379" s="206" t="s">
        <v>82</v>
      </c>
      <c r="AY379" s="205" t="s">
        <v>148</v>
      </c>
      <c r="BK379" s="207">
        <f>SUM(BK380:BK382)</f>
        <v>0</v>
      </c>
    </row>
    <row r="380" spans="1:65" s="2" customFormat="1" ht="21.75" customHeight="1">
      <c r="A380" s="35"/>
      <c r="B380" s="36"/>
      <c r="C380" s="210" t="s">
        <v>444</v>
      </c>
      <c r="D380" s="210" t="s">
        <v>150</v>
      </c>
      <c r="E380" s="211" t="s">
        <v>445</v>
      </c>
      <c r="F380" s="212" t="s">
        <v>446</v>
      </c>
      <c r="G380" s="213" t="s">
        <v>153</v>
      </c>
      <c r="H380" s="214">
        <v>6</v>
      </c>
      <c r="I380" s="215"/>
      <c r="J380" s="216">
        <f>ROUND(I380*H380,2)</f>
        <v>0</v>
      </c>
      <c r="K380" s="217"/>
      <c r="L380" s="40"/>
      <c r="M380" s="218" t="s">
        <v>1</v>
      </c>
      <c r="N380" s="219" t="s">
        <v>38</v>
      </c>
      <c r="O380" s="72"/>
      <c r="P380" s="220">
        <f>O380*H380</f>
        <v>0</v>
      </c>
      <c r="Q380" s="220">
        <v>0.18051</v>
      </c>
      <c r="R380" s="220">
        <f>Q380*H380</f>
        <v>1.0830600000000001</v>
      </c>
      <c r="S380" s="220">
        <v>0</v>
      </c>
      <c r="T380" s="221">
        <f>S380*H380</f>
        <v>0</v>
      </c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R380" s="222" t="s">
        <v>154</v>
      </c>
      <c r="AT380" s="222" t="s">
        <v>150</v>
      </c>
      <c r="AU380" s="222" t="s">
        <v>159</v>
      </c>
      <c r="AY380" s="18" t="s">
        <v>148</v>
      </c>
      <c r="BE380" s="223">
        <f>IF(N380="základní",J380,0)</f>
        <v>0</v>
      </c>
      <c r="BF380" s="223">
        <f>IF(N380="snížená",J380,0)</f>
        <v>0</v>
      </c>
      <c r="BG380" s="223">
        <f>IF(N380="zákl. přenesená",J380,0)</f>
        <v>0</v>
      </c>
      <c r="BH380" s="223">
        <f>IF(N380="sníž. přenesená",J380,0)</f>
        <v>0</v>
      </c>
      <c r="BI380" s="223">
        <f>IF(N380="nulová",J380,0)</f>
        <v>0</v>
      </c>
      <c r="BJ380" s="18" t="s">
        <v>80</v>
      </c>
      <c r="BK380" s="223">
        <f>ROUND(I380*H380,2)</f>
        <v>0</v>
      </c>
      <c r="BL380" s="18" t="s">
        <v>154</v>
      </c>
      <c r="BM380" s="222" t="s">
        <v>447</v>
      </c>
    </row>
    <row r="381" spans="1:65" s="13" customFormat="1" ht="11.25">
      <c r="B381" s="224"/>
      <c r="C381" s="225"/>
      <c r="D381" s="226" t="s">
        <v>156</v>
      </c>
      <c r="E381" s="227" t="s">
        <v>1</v>
      </c>
      <c r="F381" s="228" t="s">
        <v>448</v>
      </c>
      <c r="G381" s="225"/>
      <c r="H381" s="229">
        <v>6</v>
      </c>
      <c r="I381" s="230"/>
      <c r="J381" s="225"/>
      <c r="K381" s="225"/>
      <c r="L381" s="231"/>
      <c r="M381" s="232"/>
      <c r="N381" s="233"/>
      <c r="O381" s="233"/>
      <c r="P381" s="233"/>
      <c r="Q381" s="233"/>
      <c r="R381" s="233"/>
      <c r="S381" s="233"/>
      <c r="T381" s="234"/>
      <c r="AT381" s="235" t="s">
        <v>156</v>
      </c>
      <c r="AU381" s="235" t="s">
        <v>159</v>
      </c>
      <c r="AV381" s="13" t="s">
        <v>82</v>
      </c>
      <c r="AW381" s="13" t="s">
        <v>30</v>
      </c>
      <c r="AX381" s="13" t="s">
        <v>73</v>
      </c>
      <c r="AY381" s="235" t="s">
        <v>148</v>
      </c>
    </row>
    <row r="382" spans="1:65" s="14" customFormat="1" ht="11.25">
      <c r="B382" s="236"/>
      <c r="C382" s="237"/>
      <c r="D382" s="226" t="s">
        <v>156</v>
      </c>
      <c r="E382" s="238" t="s">
        <v>1</v>
      </c>
      <c r="F382" s="239" t="s">
        <v>158</v>
      </c>
      <c r="G382" s="237"/>
      <c r="H382" s="240">
        <v>6</v>
      </c>
      <c r="I382" s="241"/>
      <c r="J382" s="237"/>
      <c r="K382" s="237"/>
      <c r="L382" s="242"/>
      <c r="M382" s="243"/>
      <c r="N382" s="244"/>
      <c r="O382" s="244"/>
      <c r="P382" s="244"/>
      <c r="Q382" s="244"/>
      <c r="R382" s="244"/>
      <c r="S382" s="244"/>
      <c r="T382" s="245"/>
      <c r="AT382" s="246" t="s">
        <v>156</v>
      </c>
      <c r="AU382" s="246" t="s">
        <v>159</v>
      </c>
      <c r="AV382" s="14" t="s">
        <v>159</v>
      </c>
      <c r="AW382" s="14" t="s">
        <v>30</v>
      </c>
      <c r="AX382" s="14" t="s">
        <v>80</v>
      </c>
      <c r="AY382" s="246" t="s">
        <v>148</v>
      </c>
    </row>
    <row r="383" spans="1:65" s="12" customFormat="1" ht="22.9" customHeight="1">
      <c r="B383" s="194"/>
      <c r="C383" s="195"/>
      <c r="D383" s="196" t="s">
        <v>72</v>
      </c>
      <c r="E383" s="208" t="s">
        <v>179</v>
      </c>
      <c r="F383" s="208" t="s">
        <v>449</v>
      </c>
      <c r="G383" s="195"/>
      <c r="H383" s="195"/>
      <c r="I383" s="198"/>
      <c r="J383" s="209">
        <f>BK383</f>
        <v>0</v>
      </c>
      <c r="K383" s="195"/>
      <c r="L383" s="200"/>
      <c r="M383" s="201"/>
      <c r="N383" s="202"/>
      <c r="O383" s="202"/>
      <c r="P383" s="203">
        <f>P384+P388</f>
        <v>0</v>
      </c>
      <c r="Q383" s="202"/>
      <c r="R383" s="203">
        <f>R384+R388</f>
        <v>556.53614899999991</v>
      </c>
      <c r="S383" s="202"/>
      <c r="T383" s="204">
        <f>T384+T388</f>
        <v>0</v>
      </c>
      <c r="AR383" s="205" t="s">
        <v>80</v>
      </c>
      <c r="AT383" s="206" t="s">
        <v>72</v>
      </c>
      <c r="AU383" s="206" t="s">
        <v>80</v>
      </c>
      <c r="AY383" s="205" t="s">
        <v>148</v>
      </c>
      <c r="BK383" s="207">
        <f>BK384+BK388</f>
        <v>0</v>
      </c>
    </row>
    <row r="384" spans="1:65" s="12" customFormat="1" ht="20.85" customHeight="1">
      <c r="B384" s="194"/>
      <c r="C384" s="195"/>
      <c r="D384" s="196" t="s">
        <v>72</v>
      </c>
      <c r="E384" s="208" t="s">
        <v>450</v>
      </c>
      <c r="F384" s="208" t="s">
        <v>451</v>
      </c>
      <c r="G384" s="195"/>
      <c r="H384" s="195"/>
      <c r="I384" s="198"/>
      <c r="J384" s="209">
        <f>BK384</f>
        <v>0</v>
      </c>
      <c r="K384" s="195"/>
      <c r="L384" s="200"/>
      <c r="M384" s="201"/>
      <c r="N384" s="202"/>
      <c r="O384" s="202"/>
      <c r="P384" s="203">
        <f>SUM(P385:P387)</f>
        <v>0</v>
      </c>
      <c r="Q384" s="202"/>
      <c r="R384" s="203">
        <f>SUM(R385:R387)</f>
        <v>5.1749999999999998</v>
      </c>
      <c r="S384" s="202"/>
      <c r="T384" s="204">
        <f>SUM(T385:T387)</f>
        <v>0</v>
      </c>
      <c r="AR384" s="205" t="s">
        <v>80</v>
      </c>
      <c r="AT384" s="206" t="s">
        <v>72</v>
      </c>
      <c r="AU384" s="206" t="s">
        <v>82</v>
      </c>
      <c r="AY384" s="205" t="s">
        <v>148</v>
      </c>
      <c r="BK384" s="207">
        <f>SUM(BK385:BK387)</f>
        <v>0</v>
      </c>
    </row>
    <row r="385" spans="1:65" s="2" customFormat="1" ht="16.5" customHeight="1">
      <c r="A385" s="35"/>
      <c r="B385" s="36"/>
      <c r="C385" s="210" t="s">
        <v>452</v>
      </c>
      <c r="D385" s="210" t="s">
        <v>150</v>
      </c>
      <c r="E385" s="211" t="s">
        <v>453</v>
      </c>
      <c r="F385" s="212" t="s">
        <v>454</v>
      </c>
      <c r="G385" s="213" t="s">
        <v>153</v>
      </c>
      <c r="H385" s="214">
        <v>15</v>
      </c>
      <c r="I385" s="215"/>
      <c r="J385" s="216">
        <f>ROUND(I385*H385,2)</f>
        <v>0</v>
      </c>
      <c r="K385" s="217"/>
      <c r="L385" s="40"/>
      <c r="M385" s="218" t="s">
        <v>1</v>
      </c>
      <c r="N385" s="219" t="s">
        <v>38</v>
      </c>
      <c r="O385" s="72"/>
      <c r="P385" s="220">
        <f>O385*H385</f>
        <v>0</v>
      </c>
      <c r="Q385" s="220">
        <v>0.34499999999999997</v>
      </c>
      <c r="R385" s="220">
        <f>Q385*H385</f>
        <v>5.1749999999999998</v>
      </c>
      <c r="S385" s="220">
        <v>0</v>
      </c>
      <c r="T385" s="221">
        <f>S385*H385</f>
        <v>0</v>
      </c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R385" s="222" t="s">
        <v>154</v>
      </c>
      <c r="AT385" s="222" t="s">
        <v>150</v>
      </c>
      <c r="AU385" s="222" t="s">
        <v>159</v>
      </c>
      <c r="AY385" s="18" t="s">
        <v>148</v>
      </c>
      <c r="BE385" s="223">
        <f>IF(N385="základní",J385,0)</f>
        <v>0</v>
      </c>
      <c r="BF385" s="223">
        <f>IF(N385="snížená",J385,0)</f>
        <v>0</v>
      </c>
      <c r="BG385" s="223">
        <f>IF(N385="zákl. přenesená",J385,0)</f>
        <v>0</v>
      </c>
      <c r="BH385" s="223">
        <f>IF(N385="sníž. přenesená",J385,0)</f>
        <v>0</v>
      </c>
      <c r="BI385" s="223">
        <f>IF(N385="nulová",J385,0)</f>
        <v>0</v>
      </c>
      <c r="BJ385" s="18" t="s">
        <v>80</v>
      </c>
      <c r="BK385" s="223">
        <f>ROUND(I385*H385,2)</f>
        <v>0</v>
      </c>
      <c r="BL385" s="18" t="s">
        <v>154</v>
      </c>
      <c r="BM385" s="222" t="s">
        <v>455</v>
      </c>
    </row>
    <row r="386" spans="1:65" s="13" customFormat="1" ht="11.25">
      <c r="B386" s="224"/>
      <c r="C386" s="225"/>
      <c r="D386" s="226" t="s">
        <v>156</v>
      </c>
      <c r="E386" s="227" t="s">
        <v>1</v>
      </c>
      <c r="F386" s="228" t="s">
        <v>456</v>
      </c>
      <c r="G386" s="225"/>
      <c r="H386" s="229">
        <v>15</v>
      </c>
      <c r="I386" s="230"/>
      <c r="J386" s="225"/>
      <c r="K386" s="225"/>
      <c r="L386" s="231"/>
      <c r="M386" s="232"/>
      <c r="N386" s="233"/>
      <c r="O386" s="233"/>
      <c r="P386" s="233"/>
      <c r="Q386" s="233"/>
      <c r="R386" s="233"/>
      <c r="S386" s="233"/>
      <c r="T386" s="234"/>
      <c r="AT386" s="235" t="s">
        <v>156</v>
      </c>
      <c r="AU386" s="235" t="s">
        <v>159</v>
      </c>
      <c r="AV386" s="13" t="s">
        <v>82</v>
      </c>
      <c r="AW386" s="13" t="s">
        <v>30</v>
      </c>
      <c r="AX386" s="13" t="s">
        <v>73</v>
      </c>
      <c r="AY386" s="235" t="s">
        <v>148</v>
      </c>
    </row>
    <row r="387" spans="1:65" s="14" customFormat="1" ht="11.25">
      <c r="B387" s="236"/>
      <c r="C387" s="237"/>
      <c r="D387" s="226" t="s">
        <v>156</v>
      </c>
      <c r="E387" s="238" t="s">
        <v>1</v>
      </c>
      <c r="F387" s="239" t="s">
        <v>158</v>
      </c>
      <c r="G387" s="237"/>
      <c r="H387" s="240">
        <v>15</v>
      </c>
      <c r="I387" s="241"/>
      <c r="J387" s="237"/>
      <c r="K387" s="237"/>
      <c r="L387" s="242"/>
      <c r="M387" s="243"/>
      <c r="N387" s="244"/>
      <c r="O387" s="244"/>
      <c r="P387" s="244"/>
      <c r="Q387" s="244"/>
      <c r="R387" s="244"/>
      <c r="S387" s="244"/>
      <c r="T387" s="245"/>
      <c r="AT387" s="246" t="s">
        <v>156</v>
      </c>
      <c r="AU387" s="246" t="s">
        <v>159</v>
      </c>
      <c r="AV387" s="14" t="s">
        <v>159</v>
      </c>
      <c r="AW387" s="14" t="s">
        <v>30</v>
      </c>
      <c r="AX387" s="14" t="s">
        <v>80</v>
      </c>
      <c r="AY387" s="246" t="s">
        <v>148</v>
      </c>
    </row>
    <row r="388" spans="1:65" s="12" customFormat="1" ht="20.85" customHeight="1">
      <c r="B388" s="194"/>
      <c r="C388" s="195"/>
      <c r="D388" s="196" t="s">
        <v>72</v>
      </c>
      <c r="E388" s="208" t="s">
        <v>457</v>
      </c>
      <c r="F388" s="208" t="s">
        <v>458</v>
      </c>
      <c r="G388" s="195"/>
      <c r="H388" s="195"/>
      <c r="I388" s="198"/>
      <c r="J388" s="209">
        <f>BK388</f>
        <v>0</v>
      </c>
      <c r="K388" s="195"/>
      <c r="L388" s="200"/>
      <c r="M388" s="201"/>
      <c r="N388" s="202"/>
      <c r="O388" s="202"/>
      <c r="P388" s="203">
        <f>SUM(P389:P412)</f>
        <v>0</v>
      </c>
      <c r="Q388" s="202"/>
      <c r="R388" s="203">
        <f>SUM(R389:R412)</f>
        <v>551.36114899999995</v>
      </c>
      <c r="S388" s="202"/>
      <c r="T388" s="204">
        <f>SUM(T389:T412)</f>
        <v>0</v>
      </c>
      <c r="AR388" s="205" t="s">
        <v>80</v>
      </c>
      <c r="AT388" s="206" t="s">
        <v>72</v>
      </c>
      <c r="AU388" s="206" t="s">
        <v>82</v>
      </c>
      <c r="AY388" s="205" t="s">
        <v>148</v>
      </c>
      <c r="BK388" s="207">
        <f>SUM(BK389:BK412)</f>
        <v>0</v>
      </c>
    </row>
    <row r="389" spans="1:65" s="2" customFormat="1" ht="21.75" customHeight="1">
      <c r="A389" s="35"/>
      <c r="B389" s="36"/>
      <c r="C389" s="210" t="s">
        <v>459</v>
      </c>
      <c r="D389" s="210" t="s">
        <v>150</v>
      </c>
      <c r="E389" s="211" t="s">
        <v>460</v>
      </c>
      <c r="F389" s="212" t="s">
        <v>461</v>
      </c>
      <c r="G389" s="213" t="s">
        <v>153</v>
      </c>
      <c r="H389" s="214">
        <v>15</v>
      </c>
      <c r="I389" s="215"/>
      <c r="J389" s="216">
        <f>ROUND(I389*H389,2)</f>
        <v>0</v>
      </c>
      <c r="K389" s="217"/>
      <c r="L389" s="40"/>
      <c r="M389" s="218" t="s">
        <v>1</v>
      </c>
      <c r="N389" s="219" t="s">
        <v>38</v>
      </c>
      <c r="O389" s="72"/>
      <c r="P389" s="220">
        <f>O389*H389</f>
        <v>0</v>
      </c>
      <c r="Q389" s="220">
        <v>0.1837</v>
      </c>
      <c r="R389" s="220">
        <f>Q389*H389</f>
        <v>2.7555000000000001</v>
      </c>
      <c r="S389" s="220">
        <v>0</v>
      </c>
      <c r="T389" s="221">
        <f>S389*H389</f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222" t="s">
        <v>154</v>
      </c>
      <c r="AT389" s="222" t="s">
        <v>150</v>
      </c>
      <c r="AU389" s="222" t="s">
        <v>159</v>
      </c>
      <c r="AY389" s="18" t="s">
        <v>148</v>
      </c>
      <c r="BE389" s="223">
        <f>IF(N389="základní",J389,0)</f>
        <v>0</v>
      </c>
      <c r="BF389" s="223">
        <f>IF(N389="snížená",J389,0)</f>
        <v>0</v>
      </c>
      <c r="BG389" s="223">
        <f>IF(N389="zákl. přenesená",J389,0)</f>
        <v>0</v>
      </c>
      <c r="BH389" s="223">
        <f>IF(N389="sníž. přenesená",J389,0)</f>
        <v>0</v>
      </c>
      <c r="BI389" s="223">
        <f>IF(N389="nulová",J389,0)</f>
        <v>0</v>
      </c>
      <c r="BJ389" s="18" t="s">
        <v>80</v>
      </c>
      <c r="BK389" s="223">
        <f>ROUND(I389*H389,2)</f>
        <v>0</v>
      </c>
      <c r="BL389" s="18" t="s">
        <v>154</v>
      </c>
      <c r="BM389" s="222" t="s">
        <v>462</v>
      </c>
    </row>
    <row r="390" spans="1:65" s="13" customFormat="1" ht="11.25">
      <c r="B390" s="224"/>
      <c r="C390" s="225"/>
      <c r="D390" s="226" t="s">
        <v>156</v>
      </c>
      <c r="E390" s="227" t="s">
        <v>1</v>
      </c>
      <c r="F390" s="228" t="s">
        <v>463</v>
      </c>
      <c r="G390" s="225"/>
      <c r="H390" s="229">
        <v>15</v>
      </c>
      <c r="I390" s="230"/>
      <c r="J390" s="225"/>
      <c r="K390" s="225"/>
      <c r="L390" s="231"/>
      <c r="M390" s="232"/>
      <c r="N390" s="233"/>
      <c r="O390" s="233"/>
      <c r="P390" s="233"/>
      <c r="Q390" s="233"/>
      <c r="R390" s="233"/>
      <c r="S390" s="233"/>
      <c r="T390" s="234"/>
      <c r="AT390" s="235" t="s">
        <v>156</v>
      </c>
      <c r="AU390" s="235" t="s">
        <v>159</v>
      </c>
      <c r="AV390" s="13" t="s">
        <v>82</v>
      </c>
      <c r="AW390" s="13" t="s">
        <v>30</v>
      </c>
      <c r="AX390" s="13" t="s">
        <v>73</v>
      </c>
      <c r="AY390" s="235" t="s">
        <v>148</v>
      </c>
    </row>
    <row r="391" spans="1:65" s="14" customFormat="1" ht="11.25">
      <c r="B391" s="236"/>
      <c r="C391" s="237"/>
      <c r="D391" s="226" t="s">
        <v>156</v>
      </c>
      <c r="E391" s="238" t="s">
        <v>1</v>
      </c>
      <c r="F391" s="239" t="s">
        <v>158</v>
      </c>
      <c r="G391" s="237"/>
      <c r="H391" s="240">
        <v>15</v>
      </c>
      <c r="I391" s="241"/>
      <c r="J391" s="237"/>
      <c r="K391" s="237"/>
      <c r="L391" s="242"/>
      <c r="M391" s="243"/>
      <c r="N391" s="244"/>
      <c r="O391" s="244"/>
      <c r="P391" s="244"/>
      <c r="Q391" s="244"/>
      <c r="R391" s="244"/>
      <c r="S391" s="244"/>
      <c r="T391" s="245"/>
      <c r="AT391" s="246" t="s">
        <v>156</v>
      </c>
      <c r="AU391" s="246" t="s">
        <v>159</v>
      </c>
      <c r="AV391" s="14" t="s">
        <v>159</v>
      </c>
      <c r="AW391" s="14" t="s">
        <v>30</v>
      </c>
      <c r="AX391" s="14" t="s">
        <v>80</v>
      </c>
      <c r="AY391" s="246" t="s">
        <v>148</v>
      </c>
    </row>
    <row r="392" spans="1:65" s="2" customFormat="1" ht="16.5" customHeight="1">
      <c r="A392" s="35"/>
      <c r="B392" s="36"/>
      <c r="C392" s="268" t="s">
        <v>464</v>
      </c>
      <c r="D392" s="268" t="s">
        <v>272</v>
      </c>
      <c r="E392" s="269" t="s">
        <v>465</v>
      </c>
      <c r="F392" s="270" t="s">
        <v>466</v>
      </c>
      <c r="G392" s="271" t="s">
        <v>153</v>
      </c>
      <c r="H392" s="272">
        <v>15.3</v>
      </c>
      <c r="I392" s="273"/>
      <c r="J392" s="274">
        <f>ROUND(I392*H392,2)</f>
        <v>0</v>
      </c>
      <c r="K392" s="275"/>
      <c r="L392" s="276"/>
      <c r="M392" s="277" t="s">
        <v>1</v>
      </c>
      <c r="N392" s="278" t="s">
        <v>38</v>
      </c>
      <c r="O392" s="72"/>
      <c r="P392" s="220">
        <f>O392*H392</f>
        <v>0</v>
      </c>
      <c r="Q392" s="220">
        <v>0.222</v>
      </c>
      <c r="R392" s="220">
        <f>Q392*H392</f>
        <v>3.3966000000000003</v>
      </c>
      <c r="S392" s="220">
        <v>0</v>
      </c>
      <c r="T392" s="221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222" t="s">
        <v>201</v>
      </c>
      <c r="AT392" s="222" t="s">
        <v>272</v>
      </c>
      <c r="AU392" s="222" t="s">
        <v>159</v>
      </c>
      <c r="AY392" s="18" t="s">
        <v>148</v>
      </c>
      <c r="BE392" s="223">
        <f>IF(N392="základní",J392,0)</f>
        <v>0</v>
      </c>
      <c r="BF392" s="223">
        <f>IF(N392="snížená",J392,0)</f>
        <v>0</v>
      </c>
      <c r="BG392" s="223">
        <f>IF(N392="zákl. přenesená",J392,0)</f>
        <v>0</v>
      </c>
      <c r="BH392" s="223">
        <f>IF(N392="sníž. přenesená",J392,0)</f>
        <v>0</v>
      </c>
      <c r="BI392" s="223">
        <f>IF(N392="nulová",J392,0)</f>
        <v>0</v>
      </c>
      <c r="BJ392" s="18" t="s">
        <v>80</v>
      </c>
      <c r="BK392" s="223">
        <f>ROUND(I392*H392,2)</f>
        <v>0</v>
      </c>
      <c r="BL392" s="18" t="s">
        <v>154</v>
      </c>
      <c r="BM392" s="222" t="s">
        <v>467</v>
      </c>
    </row>
    <row r="393" spans="1:65" s="13" customFormat="1" ht="11.25">
      <c r="B393" s="224"/>
      <c r="C393" s="225"/>
      <c r="D393" s="226" t="s">
        <v>156</v>
      </c>
      <c r="E393" s="227" t="s">
        <v>1</v>
      </c>
      <c r="F393" s="228" t="s">
        <v>8</v>
      </c>
      <c r="G393" s="225"/>
      <c r="H393" s="229">
        <v>15</v>
      </c>
      <c r="I393" s="230"/>
      <c r="J393" s="225"/>
      <c r="K393" s="225"/>
      <c r="L393" s="231"/>
      <c r="M393" s="232"/>
      <c r="N393" s="233"/>
      <c r="O393" s="233"/>
      <c r="P393" s="233"/>
      <c r="Q393" s="233"/>
      <c r="R393" s="233"/>
      <c r="S393" s="233"/>
      <c r="T393" s="234"/>
      <c r="AT393" s="235" t="s">
        <v>156</v>
      </c>
      <c r="AU393" s="235" t="s">
        <v>159</v>
      </c>
      <c r="AV393" s="13" t="s">
        <v>82</v>
      </c>
      <c r="AW393" s="13" t="s">
        <v>30</v>
      </c>
      <c r="AX393" s="13" t="s">
        <v>80</v>
      </c>
      <c r="AY393" s="235" t="s">
        <v>148</v>
      </c>
    </row>
    <row r="394" spans="1:65" s="13" customFormat="1" ht="11.25">
      <c r="B394" s="224"/>
      <c r="C394" s="225"/>
      <c r="D394" s="226" t="s">
        <v>156</v>
      </c>
      <c r="E394" s="225"/>
      <c r="F394" s="228" t="s">
        <v>468</v>
      </c>
      <c r="G394" s="225"/>
      <c r="H394" s="229">
        <v>15.3</v>
      </c>
      <c r="I394" s="230"/>
      <c r="J394" s="225"/>
      <c r="K394" s="225"/>
      <c r="L394" s="231"/>
      <c r="M394" s="232"/>
      <c r="N394" s="233"/>
      <c r="O394" s="233"/>
      <c r="P394" s="233"/>
      <c r="Q394" s="233"/>
      <c r="R394" s="233"/>
      <c r="S394" s="233"/>
      <c r="T394" s="234"/>
      <c r="AT394" s="235" t="s">
        <v>156</v>
      </c>
      <c r="AU394" s="235" t="s">
        <v>159</v>
      </c>
      <c r="AV394" s="13" t="s">
        <v>82</v>
      </c>
      <c r="AW394" s="13" t="s">
        <v>4</v>
      </c>
      <c r="AX394" s="13" t="s">
        <v>80</v>
      </c>
      <c r="AY394" s="235" t="s">
        <v>148</v>
      </c>
    </row>
    <row r="395" spans="1:65" s="2" customFormat="1" ht="16.5" customHeight="1">
      <c r="A395" s="35"/>
      <c r="B395" s="36"/>
      <c r="C395" s="210" t="s">
        <v>469</v>
      </c>
      <c r="D395" s="210" t="s">
        <v>150</v>
      </c>
      <c r="E395" s="211" t="s">
        <v>470</v>
      </c>
      <c r="F395" s="212" t="s">
        <v>471</v>
      </c>
      <c r="G395" s="213" t="s">
        <v>318</v>
      </c>
      <c r="H395" s="214">
        <v>33</v>
      </c>
      <c r="I395" s="215"/>
      <c r="J395" s="216">
        <f>ROUND(I395*H395,2)</f>
        <v>0</v>
      </c>
      <c r="K395" s="217"/>
      <c r="L395" s="40"/>
      <c r="M395" s="218" t="s">
        <v>1</v>
      </c>
      <c r="N395" s="219" t="s">
        <v>38</v>
      </c>
      <c r="O395" s="72"/>
      <c r="P395" s="220">
        <f>O395*H395</f>
        <v>0</v>
      </c>
      <c r="Q395" s="220">
        <v>0.10956</v>
      </c>
      <c r="R395" s="220">
        <f>Q395*H395</f>
        <v>3.6154800000000002</v>
      </c>
      <c r="S395" s="220">
        <v>0</v>
      </c>
      <c r="T395" s="221">
        <f>S395*H395</f>
        <v>0</v>
      </c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R395" s="222" t="s">
        <v>154</v>
      </c>
      <c r="AT395" s="222" t="s">
        <v>150</v>
      </c>
      <c r="AU395" s="222" t="s">
        <v>159</v>
      </c>
      <c r="AY395" s="18" t="s">
        <v>148</v>
      </c>
      <c r="BE395" s="223">
        <f>IF(N395="základní",J395,0)</f>
        <v>0</v>
      </c>
      <c r="BF395" s="223">
        <f>IF(N395="snížená",J395,0)</f>
        <v>0</v>
      </c>
      <c r="BG395" s="223">
        <f>IF(N395="zákl. přenesená",J395,0)</f>
        <v>0</v>
      </c>
      <c r="BH395" s="223">
        <f>IF(N395="sníž. přenesená",J395,0)</f>
        <v>0</v>
      </c>
      <c r="BI395" s="223">
        <f>IF(N395="nulová",J395,0)</f>
        <v>0</v>
      </c>
      <c r="BJ395" s="18" t="s">
        <v>80</v>
      </c>
      <c r="BK395" s="223">
        <f>ROUND(I395*H395,2)</f>
        <v>0</v>
      </c>
      <c r="BL395" s="18" t="s">
        <v>154</v>
      </c>
      <c r="BM395" s="222" t="s">
        <v>472</v>
      </c>
    </row>
    <row r="396" spans="1:65" s="13" customFormat="1" ht="11.25">
      <c r="B396" s="224"/>
      <c r="C396" s="225"/>
      <c r="D396" s="226" t="s">
        <v>156</v>
      </c>
      <c r="E396" s="227" t="s">
        <v>1</v>
      </c>
      <c r="F396" s="228" t="s">
        <v>473</v>
      </c>
      <c r="G396" s="225"/>
      <c r="H396" s="229">
        <v>33</v>
      </c>
      <c r="I396" s="230"/>
      <c r="J396" s="225"/>
      <c r="K396" s="225"/>
      <c r="L396" s="231"/>
      <c r="M396" s="232"/>
      <c r="N396" s="233"/>
      <c r="O396" s="233"/>
      <c r="P396" s="233"/>
      <c r="Q396" s="233"/>
      <c r="R396" s="233"/>
      <c r="S396" s="233"/>
      <c r="T396" s="234"/>
      <c r="AT396" s="235" t="s">
        <v>156</v>
      </c>
      <c r="AU396" s="235" t="s">
        <v>159</v>
      </c>
      <c r="AV396" s="13" t="s">
        <v>82</v>
      </c>
      <c r="AW396" s="13" t="s">
        <v>30</v>
      </c>
      <c r="AX396" s="13" t="s">
        <v>73</v>
      </c>
      <c r="AY396" s="235" t="s">
        <v>148</v>
      </c>
    </row>
    <row r="397" spans="1:65" s="14" customFormat="1" ht="11.25">
      <c r="B397" s="236"/>
      <c r="C397" s="237"/>
      <c r="D397" s="226" t="s">
        <v>156</v>
      </c>
      <c r="E397" s="238" t="s">
        <v>1</v>
      </c>
      <c r="F397" s="239" t="s">
        <v>158</v>
      </c>
      <c r="G397" s="237"/>
      <c r="H397" s="240">
        <v>33</v>
      </c>
      <c r="I397" s="241"/>
      <c r="J397" s="237"/>
      <c r="K397" s="237"/>
      <c r="L397" s="242"/>
      <c r="M397" s="243"/>
      <c r="N397" s="244"/>
      <c r="O397" s="244"/>
      <c r="P397" s="244"/>
      <c r="Q397" s="244"/>
      <c r="R397" s="244"/>
      <c r="S397" s="244"/>
      <c r="T397" s="245"/>
      <c r="AT397" s="246" t="s">
        <v>156</v>
      </c>
      <c r="AU397" s="246" t="s">
        <v>159</v>
      </c>
      <c r="AV397" s="14" t="s">
        <v>159</v>
      </c>
      <c r="AW397" s="14" t="s">
        <v>30</v>
      </c>
      <c r="AX397" s="14" t="s">
        <v>80</v>
      </c>
      <c r="AY397" s="246" t="s">
        <v>148</v>
      </c>
    </row>
    <row r="398" spans="1:65" s="2" customFormat="1" ht="21.75" customHeight="1">
      <c r="A398" s="35"/>
      <c r="B398" s="36"/>
      <c r="C398" s="210" t="s">
        <v>450</v>
      </c>
      <c r="D398" s="210" t="s">
        <v>150</v>
      </c>
      <c r="E398" s="211" t="s">
        <v>474</v>
      </c>
      <c r="F398" s="212" t="s">
        <v>475</v>
      </c>
      <c r="G398" s="213" t="s">
        <v>153</v>
      </c>
      <c r="H398" s="214">
        <v>103.6</v>
      </c>
      <c r="I398" s="215"/>
      <c r="J398" s="216">
        <f>ROUND(I398*H398,2)</f>
        <v>0</v>
      </c>
      <c r="K398" s="217"/>
      <c r="L398" s="40"/>
      <c r="M398" s="218" t="s">
        <v>1</v>
      </c>
      <c r="N398" s="219" t="s">
        <v>38</v>
      </c>
      <c r="O398" s="72"/>
      <c r="P398" s="220">
        <f>O398*H398</f>
        <v>0</v>
      </c>
      <c r="Q398" s="220">
        <v>0.37613999999999997</v>
      </c>
      <c r="R398" s="220">
        <f>Q398*H398</f>
        <v>38.968103999999997</v>
      </c>
      <c r="S398" s="220">
        <v>0</v>
      </c>
      <c r="T398" s="221">
        <f>S398*H398</f>
        <v>0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222" t="s">
        <v>154</v>
      </c>
      <c r="AT398" s="222" t="s">
        <v>150</v>
      </c>
      <c r="AU398" s="222" t="s">
        <v>159</v>
      </c>
      <c r="AY398" s="18" t="s">
        <v>148</v>
      </c>
      <c r="BE398" s="223">
        <f>IF(N398="základní",J398,0)</f>
        <v>0</v>
      </c>
      <c r="BF398" s="223">
        <f>IF(N398="snížená",J398,0)</f>
        <v>0</v>
      </c>
      <c r="BG398" s="223">
        <f>IF(N398="zákl. přenesená",J398,0)</f>
        <v>0</v>
      </c>
      <c r="BH398" s="223">
        <f>IF(N398="sníž. přenesená",J398,0)</f>
        <v>0</v>
      </c>
      <c r="BI398" s="223">
        <f>IF(N398="nulová",J398,0)</f>
        <v>0</v>
      </c>
      <c r="BJ398" s="18" t="s">
        <v>80</v>
      </c>
      <c r="BK398" s="223">
        <f>ROUND(I398*H398,2)</f>
        <v>0</v>
      </c>
      <c r="BL398" s="18" t="s">
        <v>154</v>
      </c>
      <c r="BM398" s="222" t="s">
        <v>476</v>
      </c>
    </row>
    <row r="399" spans="1:65" s="13" customFormat="1" ht="11.25">
      <c r="B399" s="224"/>
      <c r="C399" s="225"/>
      <c r="D399" s="226" t="s">
        <v>156</v>
      </c>
      <c r="E399" s="227" t="s">
        <v>1</v>
      </c>
      <c r="F399" s="228" t="s">
        <v>477</v>
      </c>
      <c r="G399" s="225"/>
      <c r="H399" s="229">
        <v>103.6</v>
      </c>
      <c r="I399" s="230"/>
      <c r="J399" s="225"/>
      <c r="K399" s="225"/>
      <c r="L399" s="231"/>
      <c r="M399" s="232"/>
      <c r="N399" s="233"/>
      <c r="O399" s="233"/>
      <c r="P399" s="233"/>
      <c r="Q399" s="233"/>
      <c r="R399" s="233"/>
      <c r="S399" s="233"/>
      <c r="T399" s="234"/>
      <c r="AT399" s="235" t="s">
        <v>156</v>
      </c>
      <c r="AU399" s="235" t="s">
        <v>159</v>
      </c>
      <c r="AV399" s="13" t="s">
        <v>82</v>
      </c>
      <c r="AW399" s="13" t="s">
        <v>30</v>
      </c>
      <c r="AX399" s="13" t="s">
        <v>73</v>
      </c>
      <c r="AY399" s="235" t="s">
        <v>148</v>
      </c>
    </row>
    <row r="400" spans="1:65" s="14" customFormat="1" ht="11.25">
      <c r="B400" s="236"/>
      <c r="C400" s="237"/>
      <c r="D400" s="226" t="s">
        <v>156</v>
      </c>
      <c r="E400" s="238" t="s">
        <v>1</v>
      </c>
      <c r="F400" s="239" t="s">
        <v>158</v>
      </c>
      <c r="G400" s="237"/>
      <c r="H400" s="240">
        <v>103.6</v>
      </c>
      <c r="I400" s="241"/>
      <c r="J400" s="237"/>
      <c r="K400" s="237"/>
      <c r="L400" s="242"/>
      <c r="M400" s="243"/>
      <c r="N400" s="244"/>
      <c r="O400" s="244"/>
      <c r="P400" s="244"/>
      <c r="Q400" s="244"/>
      <c r="R400" s="244"/>
      <c r="S400" s="244"/>
      <c r="T400" s="245"/>
      <c r="AT400" s="246" t="s">
        <v>156</v>
      </c>
      <c r="AU400" s="246" t="s">
        <v>159</v>
      </c>
      <c r="AV400" s="14" t="s">
        <v>159</v>
      </c>
      <c r="AW400" s="14" t="s">
        <v>30</v>
      </c>
      <c r="AX400" s="14" t="s">
        <v>80</v>
      </c>
      <c r="AY400" s="246" t="s">
        <v>148</v>
      </c>
    </row>
    <row r="401" spans="1:65" s="2" customFormat="1" ht="16.5" customHeight="1">
      <c r="A401" s="35"/>
      <c r="B401" s="36"/>
      <c r="C401" s="210" t="s">
        <v>478</v>
      </c>
      <c r="D401" s="210" t="s">
        <v>150</v>
      </c>
      <c r="E401" s="211" t="s">
        <v>479</v>
      </c>
      <c r="F401" s="212" t="s">
        <v>480</v>
      </c>
      <c r="G401" s="213" t="s">
        <v>153</v>
      </c>
      <c r="H401" s="214">
        <v>6</v>
      </c>
      <c r="I401" s="215"/>
      <c r="J401" s="216">
        <f>ROUND(I401*H401,2)</f>
        <v>0</v>
      </c>
      <c r="K401" s="217"/>
      <c r="L401" s="40"/>
      <c r="M401" s="218" t="s">
        <v>1</v>
      </c>
      <c r="N401" s="219" t="s">
        <v>38</v>
      </c>
      <c r="O401" s="72"/>
      <c r="P401" s="220">
        <f>O401*H401</f>
        <v>0</v>
      </c>
      <c r="Q401" s="220">
        <v>1.4999999999999999E-2</v>
      </c>
      <c r="R401" s="220">
        <f>Q401*H401</f>
        <v>0.09</v>
      </c>
      <c r="S401" s="220">
        <v>0</v>
      </c>
      <c r="T401" s="221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222" t="s">
        <v>154</v>
      </c>
      <c r="AT401" s="222" t="s">
        <v>150</v>
      </c>
      <c r="AU401" s="222" t="s">
        <v>159</v>
      </c>
      <c r="AY401" s="18" t="s">
        <v>148</v>
      </c>
      <c r="BE401" s="223">
        <f>IF(N401="základní",J401,0)</f>
        <v>0</v>
      </c>
      <c r="BF401" s="223">
        <f>IF(N401="snížená",J401,0)</f>
        <v>0</v>
      </c>
      <c r="BG401" s="223">
        <f>IF(N401="zákl. přenesená",J401,0)</f>
        <v>0</v>
      </c>
      <c r="BH401" s="223">
        <f>IF(N401="sníž. přenesená",J401,0)</f>
        <v>0</v>
      </c>
      <c r="BI401" s="223">
        <f>IF(N401="nulová",J401,0)</f>
        <v>0</v>
      </c>
      <c r="BJ401" s="18" t="s">
        <v>80</v>
      </c>
      <c r="BK401" s="223">
        <f>ROUND(I401*H401,2)</f>
        <v>0</v>
      </c>
      <c r="BL401" s="18" t="s">
        <v>154</v>
      </c>
      <c r="BM401" s="222" t="s">
        <v>481</v>
      </c>
    </row>
    <row r="402" spans="1:65" s="13" customFormat="1" ht="11.25">
      <c r="B402" s="224"/>
      <c r="C402" s="225"/>
      <c r="D402" s="226" t="s">
        <v>156</v>
      </c>
      <c r="E402" s="227" t="s">
        <v>1</v>
      </c>
      <c r="F402" s="228" t="s">
        <v>184</v>
      </c>
      <c r="G402" s="225"/>
      <c r="H402" s="229">
        <v>6</v>
      </c>
      <c r="I402" s="230"/>
      <c r="J402" s="225"/>
      <c r="K402" s="225"/>
      <c r="L402" s="231"/>
      <c r="M402" s="232"/>
      <c r="N402" s="233"/>
      <c r="O402" s="233"/>
      <c r="P402" s="233"/>
      <c r="Q402" s="233"/>
      <c r="R402" s="233"/>
      <c r="S402" s="233"/>
      <c r="T402" s="234"/>
      <c r="AT402" s="235" t="s">
        <v>156</v>
      </c>
      <c r="AU402" s="235" t="s">
        <v>159</v>
      </c>
      <c r="AV402" s="13" t="s">
        <v>82</v>
      </c>
      <c r="AW402" s="13" t="s">
        <v>30</v>
      </c>
      <c r="AX402" s="13" t="s">
        <v>73</v>
      </c>
      <c r="AY402" s="235" t="s">
        <v>148</v>
      </c>
    </row>
    <row r="403" spans="1:65" s="14" customFormat="1" ht="11.25">
      <c r="B403" s="236"/>
      <c r="C403" s="237"/>
      <c r="D403" s="226" t="s">
        <v>156</v>
      </c>
      <c r="E403" s="238" t="s">
        <v>1</v>
      </c>
      <c r="F403" s="239" t="s">
        <v>158</v>
      </c>
      <c r="G403" s="237"/>
      <c r="H403" s="240">
        <v>6</v>
      </c>
      <c r="I403" s="241"/>
      <c r="J403" s="237"/>
      <c r="K403" s="237"/>
      <c r="L403" s="242"/>
      <c r="M403" s="243"/>
      <c r="N403" s="244"/>
      <c r="O403" s="244"/>
      <c r="P403" s="244"/>
      <c r="Q403" s="244"/>
      <c r="R403" s="244"/>
      <c r="S403" s="244"/>
      <c r="T403" s="245"/>
      <c r="AT403" s="246" t="s">
        <v>156</v>
      </c>
      <c r="AU403" s="246" t="s">
        <v>159</v>
      </c>
      <c r="AV403" s="14" t="s">
        <v>159</v>
      </c>
      <c r="AW403" s="14" t="s">
        <v>30</v>
      </c>
      <c r="AX403" s="14" t="s">
        <v>80</v>
      </c>
      <c r="AY403" s="246" t="s">
        <v>148</v>
      </c>
    </row>
    <row r="404" spans="1:65" s="2" customFormat="1" ht="16.5" customHeight="1">
      <c r="A404" s="35"/>
      <c r="B404" s="36"/>
      <c r="C404" s="210" t="s">
        <v>482</v>
      </c>
      <c r="D404" s="210" t="s">
        <v>150</v>
      </c>
      <c r="E404" s="211" t="s">
        <v>483</v>
      </c>
      <c r="F404" s="212" t="s">
        <v>484</v>
      </c>
      <c r="G404" s="213" t="s">
        <v>318</v>
      </c>
      <c r="H404" s="214">
        <v>5.4</v>
      </c>
      <c r="I404" s="215"/>
      <c r="J404" s="216">
        <f>ROUND(I404*H404,2)</f>
        <v>0</v>
      </c>
      <c r="K404" s="217"/>
      <c r="L404" s="40"/>
      <c r="M404" s="218" t="s">
        <v>1</v>
      </c>
      <c r="N404" s="219" t="s">
        <v>38</v>
      </c>
      <c r="O404" s="72"/>
      <c r="P404" s="220">
        <f>O404*H404</f>
        <v>0</v>
      </c>
      <c r="Q404" s="220">
        <v>3.5999999999999999E-3</v>
      </c>
      <c r="R404" s="220">
        <f>Q404*H404</f>
        <v>1.9440000000000002E-2</v>
      </c>
      <c r="S404" s="220">
        <v>0</v>
      </c>
      <c r="T404" s="221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222" t="s">
        <v>154</v>
      </c>
      <c r="AT404" s="222" t="s">
        <v>150</v>
      </c>
      <c r="AU404" s="222" t="s">
        <v>159</v>
      </c>
      <c r="AY404" s="18" t="s">
        <v>148</v>
      </c>
      <c r="BE404" s="223">
        <f>IF(N404="základní",J404,0)</f>
        <v>0</v>
      </c>
      <c r="BF404" s="223">
        <f>IF(N404="snížená",J404,0)</f>
        <v>0</v>
      </c>
      <c r="BG404" s="223">
        <f>IF(N404="zákl. přenesená",J404,0)</f>
        <v>0</v>
      </c>
      <c r="BH404" s="223">
        <f>IF(N404="sníž. přenesená",J404,0)</f>
        <v>0</v>
      </c>
      <c r="BI404" s="223">
        <f>IF(N404="nulová",J404,0)</f>
        <v>0</v>
      </c>
      <c r="BJ404" s="18" t="s">
        <v>80</v>
      </c>
      <c r="BK404" s="223">
        <f>ROUND(I404*H404,2)</f>
        <v>0</v>
      </c>
      <c r="BL404" s="18" t="s">
        <v>154</v>
      </c>
      <c r="BM404" s="222" t="s">
        <v>485</v>
      </c>
    </row>
    <row r="405" spans="1:65" s="13" customFormat="1" ht="11.25">
      <c r="B405" s="224"/>
      <c r="C405" s="225"/>
      <c r="D405" s="226" t="s">
        <v>156</v>
      </c>
      <c r="E405" s="227" t="s">
        <v>1</v>
      </c>
      <c r="F405" s="228" t="s">
        <v>486</v>
      </c>
      <c r="G405" s="225"/>
      <c r="H405" s="229">
        <v>5.4</v>
      </c>
      <c r="I405" s="230"/>
      <c r="J405" s="225"/>
      <c r="K405" s="225"/>
      <c r="L405" s="231"/>
      <c r="M405" s="232"/>
      <c r="N405" s="233"/>
      <c r="O405" s="233"/>
      <c r="P405" s="233"/>
      <c r="Q405" s="233"/>
      <c r="R405" s="233"/>
      <c r="S405" s="233"/>
      <c r="T405" s="234"/>
      <c r="AT405" s="235" t="s">
        <v>156</v>
      </c>
      <c r="AU405" s="235" t="s">
        <v>159</v>
      </c>
      <c r="AV405" s="13" t="s">
        <v>82</v>
      </c>
      <c r="AW405" s="13" t="s">
        <v>30</v>
      </c>
      <c r="AX405" s="13" t="s">
        <v>73</v>
      </c>
      <c r="AY405" s="235" t="s">
        <v>148</v>
      </c>
    </row>
    <row r="406" spans="1:65" s="14" customFormat="1" ht="11.25">
      <c r="B406" s="236"/>
      <c r="C406" s="237"/>
      <c r="D406" s="226" t="s">
        <v>156</v>
      </c>
      <c r="E406" s="238" t="s">
        <v>1</v>
      </c>
      <c r="F406" s="239" t="s">
        <v>158</v>
      </c>
      <c r="G406" s="237"/>
      <c r="H406" s="240">
        <v>5.4</v>
      </c>
      <c r="I406" s="241"/>
      <c r="J406" s="237"/>
      <c r="K406" s="237"/>
      <c r="L406" s="242"/>
      <c r="M406" s="243"/>
      <c r="N406" s="244"/>
      <c r="O406" s="244"/>
      <c r="P406" s="244"/>
      <c r="Q406" s="244"/>
      <c r="R406" s="244"/>
      <c r="S406" s="244"/>
      <c r="T406" s="245"/>
      <c r="AT406" s="246" t="s">
        <v>156</v>
      </c>
      <c r="AU406" s="246" t="s">
        <v>159</v>
      </c>
      <c r="AV406" s="14" t="s">
        <v>159</v>
      </c>
      <c r="AW406" s="14" t="s">
        <v>30</v>
      </c>
      <c r="AX406" s="14" t="s">
        <v>80</v>
      </c>
      <c r="AY406" s="246" t="s">
        <v>148</v>
      </c>
    </row>
    <row r="407" spans="1:65" s="2" customFormat="1" ht="66.75" customHeight="1">
      <c r="A407" s="35"/>
      <c r="B407" s="36"/>
      <c r="C407" s="210" t="s">
        <v>457</v>
      </c>
      <c r="D407" s="210" t="s">
        <v>150</v>
      </c>
      <c r="E407" s="211" t="s">
        <v>487</v>
      </c>
      <c r="F407" s="212" t="s">
        <v>488</v>
      </c>
      <c r="G407" s="213" t="s">
        <v>153</v>
      </c>
      <c r="H407" s="214">
        <v>707.5</v>
      </c>
      <c r="I407" s="215"/>
      <c r="J407" s="216">
        <f>ROUND(I407*H407,2)</f>
        <v>0</v>
      </c>
      <c r="K407" s="217"/>
      <c r="L407" s="40"/>
      <c r="M407" s="218" t="s">
        <v>1</v>
      </c>
      <c r="N407" s="219" t="s">
        <v>38</v>
      </c>
      <c r="O407" s="72"/>
      <c r="P407" s="220">
        <f>O407*H407</f>
        <v>0</v>
      </c>
      <c r="Q407" s="220">
        <v>0.71026999999999996</v>
      </c>
      <c r="R407" s="220">
        <f>Q407*H407</f>
        <v>502.51602499999996</v>
      </c>
      <c r="S407" s="220">
        <v>0</v>
      </c>
      <c r="T407" s="221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222" t="s">
        <v>154</v>
      </c>
      <c r="AT407" s="222" t="s">
        <v>150</v>
      </c>
      <c r="AU407" s="222" t="s">
        <v>159</v>
      </c>
      <c r="AY407" s="18" t="s">
        <v>148</v>
      </c>
      <c r="BE407" s="223">
        <f>IF(N407="základní",J407,0)</f>
        <v>0</v>
      </c>
      <c r="BF407" s="223">
        <f>IF(N407="snížená",J407,0)</f>
        <v>0</v>
      </c>
      <c r="BG407" s="223">
        <f>IF(N407="zákl. přenesená",J407,0)</f>
        <v>0</v>
      </c>
      <c r="BH407" s="223">
        <f>IF(N407="sníž. přenesená",J407,0)</f>
        <v>0</v>
      </c>
      <c r="BI407" s="223">
        <f>IF(N407="nulová",J407,0)</f>
        <v>0</v>
      </c>
      <c r="BJ407" s="18" t="s">
        <v>80</v>
      </c>
      <c r="BK407" s="223">
        <f>ROUND(I407*H407,2)</f>
        <v>0</v>
      </c>
      <c r="BL407" s="18" t="s">
        <v>154</v>
      </c>
      <c r="BM407" s="222" t="s">
        <v>489</v>
      </c>
    </row>
    <row r="408" spans="1:65" s="13" customFormat="1" ht="11.25">
      <c r="B408" s="224"/>
      <c r="C408" s="225"/>
      <c r="D408" s="226" t="s">
        <v>156</v>
      </c>
      <c r="E408" s="227" t="s">
        <v>1</v>
      </c>
      <c r="F408" s="228" t="s">
        <v>308</v>
      </c>
      <c r="G408" s="225"/>
      <c r="H408" s="229">
        <v>722</v>
      </c>
      <c r="I408" s="230"/>
      <c r="J408" s="225"/>
      <c r="K408" s="225"/>
      <c r="L408" s="231"/>
      <c r="M408" s="232"/>
      <c r="N408" s="233"/>
      <c r="O408" s="233"/>
      <c r="P408" s="233"/>
      <c r="Q408" s="233"/>
      <c r="R408" s="233"/>
      <c r="S408" s="233"/>
      <c r="T408" s="234"/>
      <c r="AT408" s="235" t="s">
        <v>156</v>
      </c>
      <c r="AU408" s="235" t="s">
        <v>159</v>
      </c>
      <c r="AV408" s="13" t="s">
        <v>82</v>
      </c>
      <c r="AW408" s="13" t="s">
        <v>30</v>
      </c>
      <c r="AX408" s="13" t="s">
        <v>73</v>
      </c>
      <c r="AY408" s="235" t="s">
        <v>148</v>
      </c>
    </row>
    <row r="409" spans="1:65" s="14" customFormat="1" ht="11.25">
      <c r="B409" s="236"/>
      <c r="C409" s="237"/>
      <c r="D409" s="226" t="s">
        <v>156</v>
      </c>
      <c r="E409" s="238" t="s">
        <v>1</v>
      </c>
      <c r="F409" s="239" t="s">
        <v>158</v>
      </c>
      <c r="G409" s="237"/>
      <c r="H409" s="240">
        <v>722</v>
      </c>
      <c r="I409" s="241"/>
      <c r="J409" s="237"/>
      <c r="K409" s="237"/>
      <c r="L409" s="242"/>
      <c r="M409" s="243"/>
      <c r="N409" s="244"/>
      <c r="O409" s="244"/>
      <c r="P409" s="244"/>
      <c r="Q409" s="244"/>
      <c r="R409" s="244"/>
      <c r="S409" s="244"/>
      <c r="T409" s="245"/>
      <c r="AT409" s="246" t="s">
        <v>156</v>
      </c>
      <c r="AU409" s="246" t="s">
        <v>159</v>
      </c>
      <c r="AV409" s="14" t="s">
        <v>159</v>
      </c>
      <c r="AW409" s="14" t="s">
        <v>30</v>
      </c>
      <c r="AX409" s="14" t="s">
        <v>73</v>
      </c>
      <c r="AY409" s="246" t="s">
        <v>148</v>
      </c>
    </row>
    <row r="410" spans="1:65" s="13" customFormat="1" ht="11.25">
      <c r="B410" s="224"/>
      <c r="C410" s="225"/>
      <c r="D410" s="226" t="s">
        <v>156</v>
      </c>
      <c r="E410" s="227" t="s">
        <v>1</v>
      </c>
      <c r="F410" s="228" t="s">
        <v>490</v>
      </c>
      <c r="G410" s="225"/>
      <c r="H410" s="229">
        <v>-14.5</v>
      </c>
      <c r="I410" s="230"/>
      <c r="J410" s="225"/>
      <c r="K410" s="225"/>
      <c r="L410" s="231"/>
      <c r="M410" s="232"/>
      <c r="N410" s="233"/>
      <c r="O410" s="233"/>
      <c r="P410" s="233"/>
      <c r="Q410" s="233"/>
      <c r="R410" s="233"/>
      <c r="S410" s="233"/>
      <c r="T410" s="234"/>
      <c r="AT410" s="235" t="s">
        <v>156</v>
      </c>
      <c r="AU410" s="235" t="s">
        <v>159</v>
      </c>
      <c r="AV410" s="13" t="s">
        <v>82</v>
      </c>
      <c r="AW410" s="13" t="s">
        <v>30</v>
      </c>
      <c r="AX410" s="13" t="s">
        <v>73</v>
      </c>
      <c r="AY410" s="235" t="s">
        <v>148</v>
      </c>
    </row>
    <row r="411" spans="1:65" s="14" customFormat="1" ht="11.25">
      <c r="B411" s="236"/>
      <c r="C411" s="237"/>
      <c r="D411" s="226" t="s">
        <v>156</v>
      </c>
      <c r="E411" s="238" t="s">
        <v>1</v>
      </c>
      <c r="F411" s="239" t="s">
        <v>158</v>
      </c>
      <c r="G411" s="237"/>
      <c r="H411" s="240">
        <v>-14.5</v>
      </c>
      <c r="I411" s="241"/>
      <c r="J411" s="237"/>
      <c r="K411" s="237"/>
      <c r="L411" s="242"/>
      <c r="M411" s="243"/>
      <c r="N411" s="244"/>
      <c r="O411" s="244"/>
      <c r="P411" s="244"/>
      <c r="Q411" s="244"/>
      <c r="R411" s="244"/>
      <c r="S411" s="244"/>
      <c r="T411" s="245"/>
      <c r="AT411" s="246" t="s">
        <v>156</v>
      </c>
      <c r="AU411" s="246" t="s">
        <v>159</v>
      </c>
      <c r="AV411" s="14" t="s">
        <v>159</v>
      </c>
      <c r="AW411" s="14" t="s">
        <v>30</v>
      </c>
      <c r="AX411" s="14" t="s">
        <v>73</v>
      </c>
      <c r="AY411" s="246" t="s">
        <v>148</v>
      </c>
    </row>
    <row r="412" spans="1:65" s="15" customFormat="1" ht="11.25">
      <c r="B412" s="247"/>
      <c r="C412" s="248"/>
      <c r="D412" s="226" t="s">
        <v>156</v>
      </c>
      <c r="E412" s="249" t="s">
        <v>1</v>
      </c>
      <c r="F412" s="250" t="s">
        <v>171</v>
      </c>
      <c r="G412" s="248"/>
      <c r="H412" s="251">
        <v>707.5</v>
      </c>
      <c r="I412" s="252"/>
      <c r="J412" s="248"/>
      <c r="K412" s="248"/>
      <c r="L412" s="253"/>
      <c r="M412" s="254"/>
      <c r="N412" s="255"/>
      <c r="O412" s="255"/>
      <c r="P412" s="255"/>
      <c r="Q412" s="255"/>
      <c r="R412" s="255"/>
      <c r="S412" s="255"/>
      <c r="T412" s="256"/>
      <c r="AT412" s="257" t="s">
        <v>156</v>
      </c>
      <c r="AU412" s="257" t="s">
        <v>159</v>
      </c>
      <c r="AV412" s="15" t="s">
        <v>154</v>
      </c>
      <c r="AW412" s="15" t="s">
        <v>30</v>
      </c>
      <c r="AX412" s="15" t="s">
        <v>80</v>
      </c>
      <c r="AY412" s="257" t="s">
        <v>148</v>
      </c>
    </row>
    <row r="413" spans="1:65" s="12" customFormat="1" ht="22.9" customHeight="1">
      <c r="B413" s="194"/>
      <c r="C413" s="195"/>
      <c r="D413" s="196" t="s">
        <v>72</v>
      </c>
      <c r="E413" s="208" t="s">
        <v>201</v>
      </c>
      <c r="F413" s="208" t="s">
        <v>491</v>
      </c>
      <c r="G413" s="195"/>
      <c r="H413" s="195"/>
      <c r="I413" s="198"/>
      <c r="J413" s="209">
        <f>BK413</f>
        <v>0</v>
      </c>
      <c r="K413" s="195"/>
      <c r="L413" s="200"/>
      <c r="M413" s="201"/>
      <c r="N413" s="202"/>
      <c r="O413" s="202"/>
      <c r="P413" s="203">
        <f>P414+P425</f>
        <v>0</v>
      </c>
      <c r="Q413" s="202"/>
      <c r="R413" s="203">
        <f>R414+R425</f>
        <v>1.9201600000000001</v>
      </c>
      <c r="S413" s="202"/>
      <c r="T413" s="204">
        <f>T414+T425</f>
        <v>0</v>
      </c>
      <c r="AR413" s="205" t="s">
        <v>80</v>
      </c>
      <c r="AT413" s="206" t="s">
        <v>72</v>
      </c>
      <c r="AU413" s="206" t="s">
        <v>80</v>
      </c>
      <c r="AY413" s="205" t="s">
        <v>148</v>
      </c>
      <c r="BK413" s="207">
        <f>BK414+BK425</f>
        <v>0</v>
      </c>
    </row>
    <row r="414" spans="1:65" s="12" customFormat="1" ht="20.85" customHeight="1">
      <c r="B414" s="194"/>
      <c r="C414" s="195"/>
      <c r="D414" s="196" t="s">
        <v>72</v>
      </c>
      <c r="E414" s="208" t="s">
        <v>492</v>
      </c>
      <c r="F414" s="208" t="s">
        <v>493</v>
      </c>
      <c r="G414" s="195"/>
      <c r="H414" s="195"/>
      <c r="I414" s="198"/>
      <c r="J414" s="209">
        <f>BK414</f>
        <v>0</v>
      </c>
      <c r="K414" s="195"/>
      <c r="L414" s="200"/>
      <c r="M414" s="201"/>
      <c r="N414" s="202"/>
      <c r="O414" s="202"/>
      <c r="P414" s="203">
        <f>SUM(P415:P424)</f>
        <v>0</v>
      </c>
      <c r="Q414" s="202"/>
      <c r="R414" s="203">
        <f>SUM(R415:R424)</f>
        <v>1.2701</v>
      </c>
      <c r="S414" s="202"/>
      <c r="T414" s="204">
        <f>SUM(T415:T424)</f>
        <v>0</v>
      </c>
      <c r="AR414" s="205" t="s">
        <v>80</v>
      </c>
      <c r="AT414" s="206" t="s">
        <v>72</v>
      </c>
      <c r="AU414" s="206" t="s">
        <v>82</v>
      </c>
      <c r="AY414" s="205" t="s">
        <v>148</v>
      </c>
      <c r="BK414" s="207">
        <f>SUM(BK415:BK424)</f>
        <v>0</v>
      </c>
    </row>
    <row r="415" spans="1:65" s="2" customFormat="1" ht="21.75" customHeight="1">
      <c r="A415" s="35"/>
      <c r="B415" s="36"/>
      <c r="C415" s="210" t="s">
        <v>494</v>
      </c>
      <c r="D415" s="210" t="s">
        <v>150</v>
      </c>
      <c r="E415" s="211" t="s">
        <v>495</v>
      </c>
      <c r="F415" s="212" t="s">
        <v>496</v>
      </c>
      <c r="G415" s="213" t="s">
        <v>318</v>
      </c>
      <c r="H415" s="214">
        <v>25</v>
      </c>
      <c r="I415" s="215"/>
      <c r="J415" s="216">
        <f>ROUND(I415*H415,2)</f>
        <v>0</v>
      </c>
      <c r="K415" s="217"/>
      <c r="L415" s="40"/>
      <c r="M415" s="218" t="s">
        <v>1</v>
      </c>
      <c r="N415" s="219" t="s">
        <v>38</v>
      </c>
      <c r="O415" s="72"/>
      <c r="P415" s="220">
        <f>O415*H415</f>
        <v>0</v>
      </c>
      <c r="Q415" s="220">
        <v>4.4000000000000003E-3</v>
      </c>
      <c r="R415" s="220">
        <f>Q415*H415</f>
        <v>0.11</v>
      </c>
      <c r="S415" s="220">
        <v>0</v>
      </c>
      <c r="T415" s="221">
        <f>S415*H415</f>
        <v>0</v>
      </c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R415" s="222" t="s">
        <v>154</v>
      </c>
      <c r="AT415" s="222" t="s">
        <v>150</v>
      </c>
      <c r="AU415" s="222" t="s">
        <v>159</v>
      </c>
      <c r="AY415" s="18" t="s">
        <v>148</v>
      </c>
      <c r="BE415" s="223">
        <f>IF(N415="základní",J415,0)</f>
        <v>0</v>
      </c>
      <c r="BF415" s="223">
        <f>IF(N415="snížená",J415,0)</f>
        <v>0</v>
      </c>
      <c r="BG415" s="223">
        <f>IF(N415="zákl. přenesená",J415,0)</f>
        <v>0</v>
      </c>
      <c r="BH415" s="223">
        <f>IF(N415="sníž. přenesená",J415,0)</f>
        <v>0</v>
      </c>
      <c r="BI415" s="223">
        <f>IF(N415="nulová",J415,0)</f>
        <v>0</v>
      </c>
      <c r="BJ415" s="18" t="s">
        <v>80</v>
      </c>
      <c r="BK415" s="223">
        <f>ROUND(I415*H415,2)</f>
        <v>0</v>
      </c>
      <c r="BL415" s="18" t="s">
        <v>154</v>
      </c>
      <c r="BM415" s="222" t="s">
        <v>497</v>
      </c>
    </row>
    <row r="416" spans="1:65" s="13" customFormat="1" ht="11.25">
      <c r="B416" s="224"/>
      <c r="C416" s="225"/>
      <c r="D416" s="226" t="s">
        <v>156</v>
      </c>
      <c r="E416" s="227" t="s">
        <v>1</v>
      </c>
      <c r="F416" s="228" t="s">
        <v>498</v>
      </c>
      <c r="G416" s="225"/>
      <c r="H416" s="229">
        <v>8</v>
      </c>
      <c r="I416" s="230"/>
      <c r="J416" s="225"/>
      <c r="K416" s="225"/>
      <c r="L416" s="231"/>
      <c r="M416" s="232"/>
      <c r="N416" s="233"/>
      <c r="O416" s="233"/>
      <c r="P416" s="233"/>
      <c r="Q416" s="233"/>
      <c r="R416" s="233"/>
      <c r="S416" s="233"/>
      <c r="T416" s="234"/>
      <c r="AT416" s="235" t="s">
        <v>156</v>
      </c>
      <c r="AU416" s="235" t="s">
        <v>159</v>
      </c>
      <c r="AV416" s="13" t="s">
        <v>82</v>
      </c>
      <c r="AW416" s="13" t="s">
        <v>30</v>
      </c>
      <c r="AX416" s="13" t="s">
        <v>73</v>
      </c>
      <c r="AY416" s="235" t="s">
        <v>148</v>
      </c>
    </row>
    <row r="417" spans="1:65" s="13" customFormat="1" ht="11.25">
      <c r="B417" s="224"/>
      <c r="C417" s="225"/>
      <c r="D417" s="226" t="s">
        <v>156</v>
      </c>
      <c r="E417" s="227" t="s">
        <v>1</v>
      </c>
      <c r="F417" s="228" t="s">
        <v>499</v>
      </c>
      <c r="G417" s="225"/>
      <c r="H417" s="229">
        <v>7</v>
      </c>
      <c r="I417" s="230"/>
      <c r="J417" s="225"/>
      <c r="K417" s="225"/>
      <c r="L417" s="231"/>
      <c r="M417" s="232"/>
      <c r="N417" s="233"/>
      <c r="O417" s="233"/>
      <c r="P417" s="233"/>
      <c r="Q417" s="233"/>
      <c r="R417" s="233"/>
      <c r="S417" s="233"/>
      <c r="T417" s="234"/>
      <c r="AT417" s="235" t="s">
        <v>156</v>
      </c>
      <c r="AU417" s="235" t="s">
        <v>159</v>
      </c>
      <c r="AV417" s="13" t="s">
        <v>82</v>
      </c>
      <c r="AW417" s="13" t="s">
        <v>30</v>
      </c>
      <c r="AX417" s="13" t="s">
        <v>73</v>
      </c>
      <c r="AY417" s="235" t="s">
        <v>148</v>
      </c>
    </row>
    <row r="418" spans="1:65" s="14" customFormat="1" ht="11.25">
      <c r="B418" s="236"/>
      <c r="C418" s="237"/>
      <c r="D418" s="226" t="s">
        <v>156</v>
      </c>
      <c r="E418" s="238" t="s">
        <v>1</v>
      </c>
      <c r="F418" s="239" t="s">
        <v>158</v>
      </c>
      <c r="G418" s="237"/>
      <c r="H418" s="240">
        <v>15</v>
      </c>
      <c r="I418" s="241"/>
      <c r="J418" s="237"/>
      <c r="K418" s="237"/>
      <c r="L418" s="242"/>
      <c r="M418" s="243"/>
      <c r="N418" s="244"/>
      <c r="O418" s="244"/>
      <c r="P418" s="244"/>
      <c r="Q418" s="244"/>
      <c r="R418" s="244"/>
      <c r="S418" s="244"/>
      <c r="T418" s="245"/>
      <c r="AT418" s="246" t="s">
        <v>156</v>
      </c>
      <c r="AU418" s="246" t="s">
        <v>159</v>
      </c>
      <c r="AV418" s="14" t="s">
        <v>159</v>
      </c>
      <c r="AW418" s="14" t="s">
        <v>30</v>
      </c>
      <c r="AX418" s="14" t="s">
        <v>73</v>
      </c>
      <c r="AY418" s="246" t="s">
        <v>148</v>
      </c>
    </row>
    <row r="419" spans="1:65" s="13" customFormat="1" ht="11.25">
      <c r="B419" s="224"/>
      <c r="C419" s="225"/>
      <c r="D419" s="226" t="s">
        <v>156</v>
      </c>
      <c r="E419" s="227" t="s">
        <v>1</v>
      </c>
      <c r="F419" s="228" t="s">
        <v>500</v>
      </c>
      <c r="G419" s="225"/>
      <c r="H419" s="229">
        <v>10</v>
      </c>
      <c r="I419" s="230"/>
      <c r="J419" s="225"/>
      <c r="K419" s="225"/>
      <c r="L419" s="231"/>
      <c r="M419" s="232"/>
      <c r="N419" s="233"/>
      <c r="O419" s="233"/>
      <c r="P419" s="233"/>
      <c r="Q419" s="233"/>
      <c r="R419" s="233"/>
      <c r="S419" s="233"/>
      <c r="T419" s="234"/>
      <c r="AT419" s="235" t="s">
        <v>156</v>
      </c>
      <c r="AU419" s="235" t="s">
        <v>159</v>
      </c>
      <c r="AV419" s="13" t="s">
        <v>82</v>
      </c>
      <c r="AW419" s="13" t="s">
        <v>30</v>
      </c>
      <c r="AX419" s="13" t="s">
        <v>73</v>
      </c>
      <c r="AY419" s="235" t="s">
        <v>148</v>
      </c>
    </row>
    <row r="420" spans="1:65" s="14" customFormat="1" ht="11.25">
      <c r="B420" s="236"/>
      <c r="C420" s="237"/>
      <c r="D420" s="226" t="s">
        <v>156</v>
      </c>
      <c r="E420" s="238" t="s">
        <v>1</v>
      </c>
      <c r="F420" s="239" t="s">
        <v>158</v>
      </c>
      <c r="G420" s="237"/>
      <c r="H420" s="240">
        <v>10</v>
      </c>
      <c r="I420" s="241"/>
      <c r="J420" s="237"/>
      <c r="K420" s="237"/>
      <c r="L420" s="242"/>
      <c r="M420" s="243"/>
      <c r="N420" s="244"/>
      <c r="O420" s="244"/>
      <c r="P420" s="244"/>
      <c r="Q420" s="244"/>
      <c r="R420" s="244"/>
      <c r="S420" s="244"/>
      <c r="T420" s="245"/>
      <c r="AT420" s="246" t="s">
        <v>156</v>
      </c>
      <c r="AU420" s="246" t="s">
        <v>159</v>
      </c>
      <c r="AV420" s="14" t="s">
        <v>159</v>
      </c>
      <c r="AW420" s="14" t="s">
        <v>30</v>
      </c>
      <c r="AX420" s="14" t="s">
        <v>73</v>
      </c>
      <c r="AY420" s="246" t="s">
        <v>148</v>
      </c>
    </row>
    <row r="421" spans="1:65" s="15" customFormat="1" ht="11.25">
      <c r="B421" s="247"/>
      <c r="C421" s="248"/>
      <c r="D421" s="226" t="s">
        <v>156</v>
      </c>
      <c r="E421" s="249" t="s">
        <v>1</v>
      </c>
      <c r="F421" s="250" t="s">
        <v>171</v>
      </c>
      <c r="G421" s="248"/>
      <c r="H421" s="251">
        <v>25</v>
      </c>
      <c r="I421" s="252"/>
      <c r="J421" s="248"/>
      <c r="K421" s="248"/>
      <c r="L421" s="253"/>
      <c r="M421" s="254"/>
      <c r="N421" s="255"/>
      <c r="O421" s="255"/>
      <c r="P421" s="255"/>
      <c r="Q421" s="255"/>
      <c r="R421" s="255"/>
      <c r="S421" s="255"/>
      <c r="T421" s="256"/>
      <c r="AT421" s="257" t="s">
        <v>156</v>
      </c>
      <c r="AU421" s="257" t="s">
        <v>159</v>
      </c>
      <c r="AV421" s="15" t="s">
        <v>154</v>
      </c>
      <c r="AW421" s="15" t="s">
        <v>30</v>
      </c>
      <c r="AX421" s="15" t="s">
        <v>80</v>
      </c>
      <c r="AY421" s="257" t="s">
        <v>148</v>
      </c>
    </row>
    <row r="422" spans="1:65" s="2" customFormat="1" ht="21.75" customHeight="1">
      <c r="A422" s="35"/>
      <c r="B422" s="36"/>
      <c r="C422" s="210" t="s">
        <v>501</v>
      </c>
      <c r="D422" s="210" t="s">
        <v>150</v>
      </c>
      <c r="E422" s="211" t="s">
        <v>502</v>
      </c>
      <c r="F422" s="212" t="s">
        <v>503</v>
      </c>
      <c r="G422" s="213" t="s">
        <v>318</v>
      </c>
      <c r="H422" s="214">
        <v>10</v>
      </c>
      <c r="I422" s="215"/>
      <c r="J422" s="216">
        <f>ROUND(I422*H422,2)</f>
        <v>0</v>
      </c>
      <c r="K422" s="217"/>
      <c r="L422" s="40"/>
      <c r="M422" s="218" t="s">
        <v>1</v>
      </c>
      <c r="N422" s="219" t="s">
        <v>38</v>
      </c>
      <c r="O422" s="72"/>
      <c r="P422" s="220">
        <f>O422*H422</f>
        <v>0</v>
      </c>
      <c r="Q422" s="220">
        <v>0.11601</v>
      </c>
      <c r="R422" s="220">
        <f>Q422*H422</f>
        <v>1.1600999999999999</v>
      </c>
      <c r="S422" s="220">
        <v>0</v>
      </c>
      <c r="T422" s="221">
        <f>S422*H422</f>
        <v>0</v>
      </c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R422" s="222" t="s">
        <v>154</v>
      </c>
      <c r="AT422" s="222" t="s">
        <v>150</v>
      </c>
      <c r="AU422" s="222" t="s">
        <v>159</v>
      </c>
      <c r="AY422" s="18" t="s">
        <v>148</v>
      </c>
      <c r="BE422" s="223">
        <f>IF(N422="základní",J422,0)</f>
        <v>0</v>
      </c>
      <c r="BF422" s="223">
        <f>IF(N422="snížená",J422,0)</f>
        <v>0</v>
      </c>
      <c r="BG422" s="223">
        <f>IF(N422="zákl. přenesená",J422,0)</f>
        <v>0</v>
      </c>
      <c r="BH422" s="223">
        <f>IF(N422="sníž. přenesená",J422,0)</f>
        <v>0</v>
      </c>
      <c r="BI422" s="223">
        <f>IF(N422="nulová",J422,0)</f>
        <v>0</v>
      </c>
      <c r="BJ422" s="18" t="s">
        <v>80</v>
      </c>
      <c r="BK422" s="223">
        <f>ROUND(I422*H422,2)</f>
        <v>0</v>
      </c>
      <c r="BL422" s="18" t="s">
        <v>154</v>
      </c>
      <c r="BM422" s="222" t="s">
        <v>504</v>
      </c>
    </row>
    <row r="423" spans="1:65" s="13" customFormat="1" ht="11.25">
      <c r="B423" s="224"/>
      <c r="C423" s="225"/>
      <c r="D423" s="226" t="s">
        <v>156</v>
      </c>
      <c r="E423" s="227" t="s">
        <v>1</v>
      </c>
      <c r="F423" s="228" t="s">
        <v>505</v>
      </c>
      <c r="G423" s="225"/>
      <c r="H423" s="229">
        <v>10</v>
      </c>
      <c r="I423" s="230"/>
      <c r="J423" s="225"/>
      <c r="K423" s="225"/>
      <c r="L423" s="231"/>
      <c r="M423" s="232"/>
      <c r="N423" s="233"/>
      <c r="O423" s="233"/>
      <c r="P423" s="233"/>
      <c r="Q423" s="233"/>
      <c r="R423" s="233"/>
      <c r="S423" s="233"/>
      <c r="T423" s="234"/>
      <c r="AT423" s="235" t="s">
        <v>156</v>
      </c>
      <c r="AU423" s="235" t="s">
        <v>159</v>
      </c>
      <c r="AV423" s="13" t="s">
        <v>82</v>
      </c>
      <c r="AW423" s="13" t="s">
        <v>30</v>
      </c>
      <c r="AX423" s="13" t="s">
        <v>73</v>
      </c>
      <c r="AY423" s="235" t="s">
        <v>148</v>
      </c>
    </row>
    <row r="424" spans="1:65" s="14" customFormat="1" ht="11.25">
      <c r="B424" s="236"/>
      <c r="C424" s="237"/>
      <c r="D424" s="226" t="s">
        <v>156</v>
      </c>
      <c r="E424" s="238" t="s">
        <v>1</v>
      </c>
      <c r="F424" s="239" t="s">
        <v>158</v>
      </c>
      <c r="G424" s="237"/>
      <c r="H424" s="240">
        <v>10</v>
      </c>
      <c r="I424" s="241"/>
      <c r="J424" s="237"/>
      <c r="K424" s="237"/>
      <c r="L424" s="242"/>
      <c r="M424" s="243"/>
      <c r="N424" s="244"/>
      <c r="O424" s="244"/>
      <c r="P424" s="244"/>
      <c r="Q424" s="244"/>
      <c r="R424" s="244"/>
      <c r="S424" s="244"/>
      <c r="T424" s="245"/>
      <c r="AT424" s="246" t="s">
        <v>156</v>
      </c>
      <c r="AU424" s="246" t="s">
        <v>159</v>
      </c>
      <c r="AV424" s="14" t="s">
        <v>159</v>
      </c>
      <c r="AW424" s="14" t="s">
        <v>30</v>
      </c>
      <c r="AX424" s="14" t="s">
        <v>80</v>
      </c>
      <c r="AY424" s="246" t="s">
        <v>148</v>
      </c>
    </row>
    <row r="425" spans="1:65" s="12" customFormat="1" ht="20.85" customHeight="1">
      <c r="B425" s="194"/>
      <c r="C425" s="195"/>
      <c r="D425" s="196" t="s">
        <v>72</v>
      </c>
      <c r="E425" s="208" t="s">
        <v>506</v>
      </c>
      <c r="F425" s="208" t="s">
        <v>507</v>
      </c>
      <c r="G425" s="195"/>
      <c r="H425" s="195"/>
      <c r="I425" s="198"/>
      <c r="J425" s="209">
        <f>BK425</f>
        <v>0</v>
      </c>
      <c r="K425" s="195"/>
      <c r="L425" s="200"/>
      <c r="M425" s="201"/>
      <c r="N425" s="202"/>
      <c r="O425" s="202"/>
      <c r="P425" s="203">
        <f>SUM(P426:P450)</f>
        <v>0</v>
      </c>
      <c r="Q425" s="202"/>
      <c r="R425" s="203">
        <f>SUM(R426:R450)</f>
        <v>0.65005999999999997</v>
      </c>
      <c r="S425" s="202"/>
      <c r="T425" s="204">
        <f>SUM(T426:T450)</f>
        <v>0</v>
      </c>
      <c r="AR425" s="205" t="s">
        <v>80</v>
      </c>
      <c r="AT425" s="206" t="s">
        <v>72</v>
      </c>
      <c r="AU425" s="206" t="s">
        <v>82</v>
      </c>
      <c r="AY425" s="205" t="s">
        <v>148</v>
      </c>
      <c r="BK425" s="207">
        <f>SUM(BK426:BK450)</f>
        <v>0</v>
      </c>
    </row>
    <row r="426" spans="1:65" s="2" customFormat="1" ht="21.75" customHeight="1">
      <c r="A426" s="35"/>
      <c r="B426" s="36"/>
      <c r="C426" s="210" t="s">
        <v>508</v>
      </c>
      <c r="D426" s="210" t="s">
        <v>150</v>
      </c>
      <c r="E426" s="211" t="s">
        <v>509</v>
      </c>
      <c r="F426" s="212" t="s">
        <v>510</v>
      </c>
      <c r="G426" s="213" t="s">
        <v>381</v>
      </c>
      <c r="H426" s="214">
        <v>2</v>
      </c>
      <c r="I426" s="215"/>
      <c r="J426" s="216">
        <f>ROUND(I426*H426,2)</f>
        <v>0</v>
      </c>
      <c r="K426" s="217"/>
      <c r="L426" s="40"/>
      <c r="M426" s="218" t="s">
        <v>1</v>
      </c>
      <c r="N426" s="219" t="s">
        <v>38</v>
      </c>
      <c r="O426" s="72"/>
      <c r="P426" s="220">
        <f>O426*H426</f>
        <v>0</v>
      </c>
      <c r="Q426" s="220">
        <v>8.6120000000000002E-2</v>
      </c>
      <c r="R426" s="220">
        <f>Q426*H426</f>
        <v>0.17224</v>
      </c>
      <c r="S426" s="220">
        <v>0</v>
      </c>
      <c r="T426" s="221">
        <f>S426*H426</f>
        <v>0</v>
      </c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R426" s="222" t="s">
        <v>154</v>
      </c>
      <c r="AT426" s="222" t="s">
        <v>150</v>
      </c>
      <c r="AU426" s="222" t="s">
        <v>159</v>
      </c>
      <c r="AY426" s="18" t="s">
        <v>148</v>
      </c>
      <c r="BE426" s="223">
        <f>IF(N426="základní",J426,0)</f>
        <v>0</v>
      </c>
      <c r="BF426" s="223">
        <f>IF(N426="snížená",J426,0)</f>
        <v>0</v>
      </c>
      <c r="BG426" s="223">
        <f>IF(N426="zákl. přenesená",J426,0)</f>
        <v>0</v>
      </c>
      <c r="BH426" s="223">
        <f>IF(N426="sníž. přenesená",J426,0)</f>
        <v>0</v>
      </c>
      <c r="BI426" s="223">
        <f>IF(N426="nulová",J426,0)</f>
        <v>0</v>
      </c>
      <c r="BJ426" s="18" t="s">
        <v>80</v>
      </c>
      <c r="BK426" s="223">
        <f>ROUND(I426*H426,2)</f>
        <v>0</v>
      </c>
      <c r="BL426" s="18" t="s">
        <v>154</v>
      </c>
      <c r="BM426" s="222" t="s">
        <v>511</v>
      </c>
    </row>
    <row r="427" spans="1:65" s="13" customFormat="1" ht="11.25">
      <c r="B427" s="224"/>
      <c r="C427" s="225"/>
      <c r="D427" s="226" t="s">
        <v>156</v>
      </c>
      <c r="E427" s="227" t="s">
        <v>1</v>
      </c>
      <c r="F427" s="228" t="s">
        <v>512</v>
      </c>
      <c r="G427" s="225"/>
      <c r="H427" s="229">
        <v>2</v>
      </c>
      <c r="I427" s="230"/>
      <c r="J427" s="225"/>
      <c r="K427" s="225"/>
      <c r="L427" s="231"/>
      <c r="M427" s="232"/>
      <c r="N427" s="233"/>
      <c r="O427" s="233"/>
      <c r="P427" s="233"/>
      <c r="Q427" s="233"/>
      <c r="R427" s="233"/>
      <c r="S427" s="233"/>
      <c r="T427" s="234"/>
      <c r="AT427" s="235" t="s">
        <v>156</v>
      </c>
      <c r="AU427" s="235" t="s">
        <v>159</v>
      </c>
      <c r="AV427" s="13" t="s">
        <v>82</v>
      </c>
      <c r="AW427" s="13" t="s">
        <v>30</v>
      </c>
      <c r="AX427" s="13" t="s">
        <v>73</v>
      </c>
      <c r="AY427" s="235" t="s">
        <v>148</v>
      </c>
    </row>
    <row r="428" spans="1:65" s="14" customFormat="1" ht="11.25">
      <c r="B428" s="236"/>
      <c r="C428" s="237"/>
      <c r="D428" s="226" t="s">
        <v>156</v>
      </c>
      <c r="E428" s="238" t="s">
        <v>1</v>
      </c>
      <c r="F428" s="239" t="s">
        <v>158</v>
      </c>
      <c r="G428" s="237"/>
      <c r="H428" s="240">
        <v>2</v>
      </c>
      <c r="I428" s="241"/>
      <c r="J428" s="237"/>
      <c r="K428" s="237"/>
      <c r="L428" s="242"/>
      <c r="M428" s="243"/>
      <c r="N428" s="244"/>
      <c r="O428" s="244"/>
      <c r="P428" s="244"/>
      <c r="Q428" s="244"/>
      <c r="R428" s="244"/>
      <c r="S428" s="244"/>
      <c r="T428" s="245"/>
      <c r="AT428" s="246" t="s">
        <v>156</v>
      </c>
      <c r="AU428" s="246" t="s">
        <v>159</v>
      </c>
      <c r="AV428" s="14" t="s">
        <v>159</v>
      </c>
      <c r="AW428" s="14" t="s">
        <v>30</v>
      </c>
      <c r="AX428" s="14" t="s">
        <v>80</v>
      </c>
      <c r="AY428" s="246" t="s">
        <v>148</v>
      </c>
    </row>
    <row r="429" spans="1:65" s="2" customFormat="1" ht="21.75" customHeight="1">
      <c r="A429" s="35"/>
      <c r="B429" s="36"/>
      <c r="C429" s="210" t="s">
        <v>513</v>
      </c>
      <c r="D429" s="210" t="s">
        <v>150</v>
      </c>
      <c r="E429" s="211" t="s">
        <v>514</v>
      </c>
      <c r="F429" s="212" t="s">
        <v>515</v>
      </c>
      <c r="G429" s="213" t="s">
        <v>381</v>
      </c>
      <c r="H429" s="214">
        <v>2</v>
      </c>
      <c r="I429" s="215"/>
      <c r="J429" s="216">
        <f>ROUND(I429*H429,2)</f>
        <v>0</v>
      </c>
      <c r="K429" s="217"/>
      <c r="L429" s="40"/>
      <c r="M429" s="218" t="s">
        <v>1</v>
      </c>
      <c r="N429" s="219" t="s">
        <v>38</v>
      </c>
      <c r="O429" s="72"/>
      <c r="P429" s="220">
        <f>O429*H429</f>
        <v>0</v>
      </c>
      <c r="Q429" s="220">
        <v>1.136E-2</v>
      </c>
      <c r="R429" s="220">
        <f>Q429*H429</f>
        <v>2.2720000000000001E-2</v>
      </c>
      <c r="S429" s="220">
        <v>0</v>
      </c>
      <c r="T429" s="221">
        <f>S429*H429</f>
        <v>0</v>
      </c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R429" s="222" t="s">
        <v>154</v>
      </c>
      <c r="AT429" s="222" t="s">
        <v>150</v>
      </c>
      <c r="AU429" s="222" t="s">
        <v>159</v>
      </c>
      <c r="AY429" s="18" t="s">
        <v>148</v>
      </c>
      <c r="BE429" s="223">
        <f>IF(N429="základní",J429,0)</f>
        <v>0</v>
      </c>
      <c r="BF429" s="223">
        <f>IF(N429="snížená",J429,0)</f>
        <v>0</v>
      </c>
      <c r="BG429" s="223">
        <f>IF(N429="zákl. přenesená",J429,0)</f>
        <v>0</v>
      </c>
      <c r="BH429" s="223">
        <f>IF(N429="sníž. přenesená",J429,0)</f>
        <v>0</v>
      </c>
      <c r="BI429" s="223">
        <f>IF(N429="nulová",J429,0)</f>
        <v>0</v>
      </c>
      <c r="BJ429" s="18" t="s">
        <v>80</v>
      </c>
      <c r="BK429" s="223">
        <f>ROUND(I429*H429,2)</f>
        <v>0</v>
      </c>
      <c r="BL429" s="18" t="s">
        <v>154</v>
      </c>
      <c r="BM429" s="222" t="s">
        <v>516</v>
      </c>
    </row>
    <row r="430" spans="1:65" s="13" customFormat="1" ht="11.25">
      <c r="B430" s="224"/>
      <c r="C430" s="225"/>
      <c r="D430" s="226" t="s">
        <v>156</v>
      </c>
      <c r="E430" s="227" t="s">
        <v>1</v>
      </c>
      <c r="F430" s="228" t="s">
        <v>512</v>
      </c>
      <c r="G430" s="225"/>
      <c r="H430" s="229">
        <v>2</v>
      </c>
      <c r="I430" s="230"/>
      <c r="J430" s="225"/>
      <c r="K430" s="225"/>
      <c r="L430" s="231"/>
      <c r="M430" s="232"/>
      <c r="N430" s="233"/>
      <c r="O430" s="233"/>
      <c r="P430" s="233"/>
      <c r="Q430" s="233"/>
      <c r="R430" s="233"/>
      <c r="S430" s="233"/>
      <c r="T430" s="234"/>
      <c r="AT430" s="235" t="s">
        <v>156</v>
      </c>
      <c r="AU430" s="235" t="s">
        <v>159</v>
      </c>
      <c r="AV430" s="13" t="s">
        <v>82</v>
      </c>
      <c r="AW430" s="13" t="s">
        <v>30</v>
      </c>
      <c r="AX430" s="13" t="s">
        <v>73</v>
      </c>
      <c r="AY430" s="235" t="s">
        <v>148</v>
      </c>
    </row>
    <row r="431" spans="1:65" s="14" customFormat="1" ht="11.25">
      <c r="B431" s="236"/>
      <c r="C431" s="237"/>
      <c r="D431" s="226" t="s">
        <v>156</v>
      </c>
      <c r="E431" s="238" t="s">
        <v>1</v>
      </c>
      <c r="F431" s="239" t="s">
        <v>158</v>
      </c>
      <c r="G431" s="237"/>
      <c r="H431" s="240">
        <v>2</v>
      </c>
      <c r="I431" s="241"/>
      <c r="J431" s="237"/>
      <c r="K431" s="237"/>
      <c r="L431" s="242"/>
      <c r="M431" s="243"/>
      <c r="N431" s="244"/>
      <c r="O431" s="244"/>
      <c r="P431" s="244"/>
      <c r="Q431" s="244"/>
      <c r="R431" s="244"/>
      <c r="S431" s="244"/>
      <c r="T431" s="245"/>
      <c r="AT431" s="246" t="s">
        <v>156</v>
      </c>
      <c r="AU431" s="246" t="s">
        <v>159</v>
      </c>
      <c r="AV431" s="14" t="s">
        <v>159</v>
      </c>
      <c r="AW431" s="14" t="s">
        <v>30</v>
      </c>
      <c r="AX431" s="14" t="s">
        <v>80</v>
      </c>
      <c r="AY431" s="246" t="s">
        <v>148</v>
      </c>
    </row>
    <row r="432" spans="1:65" s="2" customFormat="1" ht="21.75" customHeight="1">
      <c r="A432" s="35"/>
      <c r="B432" s="36"/>
      <c r="C432" s="210" t="s">
        <v>517</v>
      </c>
      <c r="D432" s="210" t="s">
        <v>150</v>
      </c>
      <c r="E432" s="211" t="s">
        <v>518</v>
      </c>
      <c r="F432" s="212" t="s">
        <v>519</v>
      </c>
      <c r="G432" s="213" t="s">
        <v>381</v>
      </c>
      <c r="H432" s="214">
        <v>2</v>
      </c>
      <c r="I432" s="215"/>
      <c r="J432" s="216">
        <f>ROUND(I432*H432,2)</f>
        <v>0</v>
      </c>
      <c r="K432" s="217"/>
      <c r="L432" s="40"/>
      <c r="M432" s="218" t="s">
        <v>1</v>
      </c>
      <c r="N432" s="219" t="s">
        <v>38</v>
      </c>
      <c r="O432" s="72"/>
      <c r="P432" s="220">
        <f>O432*H432</f>
        <v>0</v>
      </c>
      <c r="Q432" s="220">
        <v>6.2199999999999998E-3</v>
      </c>
      <c r="R432" s="220">
        <f>Q432*H432</f>
        <v>1.244E-2</v>
      </c>
      <c r="S432" s="220">
        <v>0</v>
      </c>
      <c r="T432" s="221">
        <f>S432*H432</f>
        <v>0</v>
      </c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R432" s="222" t="s">
        <v>154</v>
      </c>
      <c r="AT432" s="222" t="s">
        <v>150</v>
      </c>
      <c r="AU432" s="222" t="s">
        <v>159</v>
      </c>
      <c r="AY432" s="18" t="s">
        <v>148</v>
      </c>
      <c r="BE432" s="223">
        <f>IF(N432="základní",J432,0)</f>
        <v>0</v>
      </c>
      <c r="BF432" s="223">
        <f>IF(N432="snížená",J432,0)</f>
        <v>0</v>
      </c>
      <c r="BG432" s="223">
        <f>IF(N432="zákl. přenesená",J432,0)</f>
        <v>0</v>
      </c>
      <c r="BH432" s="223">
        <f>IF(N432="sníž. přenesená",J432,0)</f>
        <v>0</v>
      </c>
      <c r="BI432" s="223">
        <f>IF(N432="nulová",J432,0)</f>
        <v>0</v>
      </c>
      <c r="BJ432" s="18" t="s">
        <v>80</v>
      </c>
      <c r="BK432" s="223">
        <f>ROUND(I432*H432,2)</f>
        <v>0</v>
      </c>
      <c r="BL432" s="18" t="s">
        <v>154</v>
      </c>
      <c r="BM432" s="222" t="s">
        <v>520</v>
      </c>
    </row>
    <row r="433" spans="1:65" s="13" customFormat="1" ht="11.25">
      <c r="B433" s="224"/>
      <c r="C433" s="225"/>
      <c r="D433" s="226" t="s">
        <v>156</v>
      </c>
      <c r="E433" s="227" t="s">
        <v>1</v>
      </c>
      <c r="F433" s="228" t="s">
        <v>512</v>
      </c>
      <c r="G433" s="225"/>
      <c r="H433" s="229">
        <v>2</v>
      </c>
      <c r="I433" s="230"/>
      <c r="J433" s="225"/>
      <c r="K433" s="225"/>
      <c r="L433" s="231"/>
      <c r="M433" s="232"/>
      <c r="N433" s="233"/>
      <c r="O433" s="233"/>
      <c r="P433" s="233"/>
      <c r="Q433" s="233"/>
      <c r="R433" s="233"/>
      <c r="S433" s="233"/>
      <c r="T433" s="234"/>
      <c r="AT433" s="235" t="s">
        <v>156</v>
      </c>
      <c r="AU433" s="235" t="s">
        <v>159</v>
      </c>
      <c r="AV433" s="13" t="s">
        <v>82</v>
      </c>
      <c r="AW433" s="13" t="s">
        <v>30</v>
      </c>
      <c r="AX433" s="13" t="s">
        <v>73</v>
      </c>
      <c r="AY433" s="235" t="s">
        <v>148</v>
      </c>
    </row>
    <row r="434" spans="1:65" s="14" customFormat="1" ht="11.25">
      <c r="B434" s="236"/>
      <c r="C434" s="237"/>
      <c r="D434" s="226" t="s">
        <v>156</v>
      </c>
      <c r="E434" s="238" t="s">
        <v>1</v>
      </c>
      <c r="F434" s="239" t="s">
        <v>158</v>
      </c>
      <c r="G434" s="237"/>
      <c r="H434" s="240">
        <v>2</v>
      </c>
      <c r="I434" s="241"/>
      <c r="J434" s="237"/>
      <c r="K434" s="237"/>
      <c r="L434" s="242"/>
      <c r="M434" s="243"/>
      <c r="N434" s="244"/>
      <c r="O434" s="244"/>
      <c r="P434" s="244"/>
      <c r="Q434" s="244"/>
      <c r="R434" s="244"/>
      <c r="S434" s="244"/>
      <c r="T434" s="245"/>
      <c r="AT434" s="246" t="s">
        <v>156</v>
      </c>
      <c r="AU434" s="246" t="s">
        <v>159</v>
      </c>
      <c r="AV434" s="14" t="s">
        <v>159</v>
      </c>
      <c r="AW434" s="14" t="s">
        <v>30</v>
      </c>
      <c r="AX434" s="14" t="s">
        <v>80</v>
      </c>
      <c r="AY434" s="246" t="s">
        <v>148</v>
      </c>
    </row>
    <row r="435" spans="1:65" s="2" customFormat="1" ht="21.75" customHeight="1">
      <c r="A435" s="35"/>
      <c r="B435" s="36"/>
      <c r="C435" s="210" t="s">
        <v>521</v>
      </c>
      <c r="D435" s="210" t="s">
        <v>150</v>
      </c>
      <c r="E435" s="211" t="s">
        <v>522</v>
      </c>
      <c r="F435" s="212" t="s">
        <v>523</v>
      </c>
      <c r="G435" s="213" t="s">
        <v>381</v>
      </c>
      <c r="H435" s="214">
        <v>2</v>
      </c>
      <c r="I435" s="215"/>
      <c r="J435" s="216">
        <f>ROUND(I435*H435,2)</f>
        <v>0</v>
      </c>
      <c r="K435" s="217"/>
      <c r="L435" s="40"/>
      <c r="M435" s="218" t="s">
        <v>1</v>
      </c>
      <c r="N435" s="219" t="s">
        <v>38</v>
      </c>
      <c r="O435" s="72"/>
      <c r="P435" s="220">
        <f>O435*H435</f>
        <v>0</v>
      </c>
      <c r="Q435" s="220">
        <v>0</v>
      </c>
      <c r="R435" s="220">
        <f>Q435*H435</f>
        <v>0</v>
      </c>
      <c r="S435" s="220">
        <v>0</v>
      </c>
      <c r="T435" s="221">
        <f>S435*H435</f>
        <v>0</v>
      </c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R435" s="222" t="s">
        <v>154</v>
      </c>
      <c r="AT435" s="222" t="s">
        <v>150</v>
      </c>
      <c r="AU435" s="222" t="s">
        <v>159</v>
      </c>
      <c r="AY435" s="18" t="s">
        <v>148</v>
      </c>
      <c r="BE435" s="223">
        <f>IF(N435="základní",J435,0)</f>
        <v>0</v>
      </c>
      <c r="BF435" s="223">
        <f>IF(N435="snížená",J435,0)</f>
        <v>0</v>
      </c>
      <c r="BG435" s="223">
        <f>IF(N435="zákl. přenesená",J435,0)</f>
        <v>0</v>
      </c>
      <c r="BH435" s="223">
        <f>IF(N435="sníž. přenesená",J435,0)</f>
        <v>0</v>
      </c>
      <c r="BI435" s="223">
        <f>IF(N435="nulová",J435,0)</f>
        <v>0</v>
      </c>
      <c r="BJ435" s="18" t="s">
        <v>80</v>
      </c>
      <c r="BK435" s="223">
        <f>ROUND(I435*H435,2)</f>
        <v>0</v>
      </c>
      <c r="BL435" s="18" t="s">
        <v>154</v>
      </c>
      <c r="BM435" s="222" t="s">
        <v>524</v>
      </c>
    </row>
    <row r="436" spans="1:65" s="13" customFormat="1" ht="11.25">
      <c r="B436" s="224"/>
      <c r="C436" s="225"/>
      <c r="D436" s="226" t="s">
        <v>156</v>
      </c>
      <c r="E436" s="227" t="s">
        <v>1</v>
      </c>
      <c r="F436" s="228" t="s">
        <v>512</v>
      </c>
      <c r="G436" s="225"/>
      <c r="H436" s="229">
        <v>2</v>
      </c>
      <c r="I436" s="230"/>
      <c r="J436" s="225"/>
      <c r="K436" s="225"/>
      <c r="L436" s="231"/>
      <c r="M436" s="232"/>
      <c r="N436" s="233"/>
      <c r="O436" s="233"/>
      <c r="P436" s="233"/>
      <c r="Q436" s="233"/>
      <c r="R436" s="233"/>
      <c r="S436" s="233"/>
      <c r="T436" s="234"/>
      <c r="AT436" s="235" t="s">
        <v>156</v>
      </c>
      <c r="AU436" s="235" t="s">
        <v>159</v>
      </c>
      <c r="AV436" s="13" t="s">
        <v>82</v>
      </c>
      <c r="AW436" s="13" t="s">
        <v>30</v>
      </c>
      <c r="AX436" s="13" t="s">
        <v>73</v>
      </c>
      <c r="AY436" s="235" t="s">
        <v>148</v>
      </c>
    </row>
    <row r="437" spans="1:65" s="14" customFormat="1" ht="11.25">
      <c r="B437" s="236"/>
      <c r="C437" s="237"/>
      <c r="D437" s="226" t="s">
        <v>156</v>
      </c>
      <c r="E437" s="238" t="s">
        <v>1</v>
      </c>
      <c r="F437" s="239" t="s">
        <v>158</v>
      </c>
      <c r="G437" s="237"/>
      <c r="H437" s="240">
        <v>2</v>
      </c>
      <c r="I437" s="241"/>
      <c r="J437" s="237"/>
      <c r="K437" s="237"/>
      <c r="L437" s="242"/>
      <c r="M437" s="243"/>
      <c r="N437" s="244"/>
      <c r="O437" s="244"/>
      <c r="P437" s="244"/>
      <c r="Q437" s="244"/>
      <c r="R437" s="244"/>
      <c r="S437" s="244"/>
      <c r="T437" s="245"/>
      <c r="AT437" s="246" t="s">
        <v>156</v>
      </c>
      <c r="AU437" s="246" t="s">
        <v>159</v>
      </c>
      <c r="AV437" s="14" t="s">
        <v>159</v>
      </c>
      <c r="AW437" s="14" t="s">
        <v>30</v>
      </c>
      <c r="AX437" s="14" t="s">
        <v>80</v>
      </c>
      <c r="AY437" s="246" t="s">
        <v>148</v>
      </c>
    </row>
    <row r="438" spans="1:65" s="2" customFormat="1" ht="21.75" customHeight="1">
      <c r="A438" s="35"/>
      <c r="B438" s="36"/>
      <c r="C438" s="210" t="s">
        <v>525</v>
      </c>
      <c r="D438" s="210" t="s">
        <v>150</v>
      </c>
      <c r="E438" s="211" t="s">
        <v>526</v>
      </c>
      <c r="F438" s="212" t="s">
        <v>527</v>
      </c>
      <c r="G438" s="213" t="s">
        <v>381</v>
      </c>
      <c r="H438" s="214">
        <v>2</v>
      </c>
      <c r="I438" s="215"/>
      <c r="J438" s="216">
        <f>ROUND(I438*H438,2)</f>
        <v>0</v>
      </c>
      <c r="K438" s="217"/>
      <c r="L438" s="40"/>
      <c r="M438" s="218" t="s">
        <v>1</v>
      </c>
      <c r="N438" s="219" t="s">
        <v>38</v>
      </c>
      <c r="O438" s="72"/>
      <c r="P438" s="220">
        <f>O438*H438</f>
        <v>0</v>
      </c>
      <c r="Q438" s="220">
        <v>9.6759999999999999E-2</v>
      </c>
      <c r="R438" s="220">
        <f>Q438*H438</f>
        <v>0.19352</v>
      </c>
      <c r="S438" s="220">
        <v>0</v>
      </c>
      <c r="T438" s="221">
        <f>S438*H438</f>
        <v>0</v>
      </c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R438" s="222" t="s">
        <v>154</v>
      </c>
      <c r="AT438" s="222" t="s">
        <v>150</v>
      </c>
      <c r="AU438" s="222" t="s">
        <v>159</v>
      </c>
      <c r="AY438" s="18" t="s">
        <v>148</v>
      </c>
      <c r="BE438" s="223">
        <f>IF(N438="základní",J438,0)</f>
        <v>0</v>
      </c>
      <c r="BF438" s="223">
        <f>IF(N438="snížená",J438,0)</f>
        <v>0</v>
      </c>
      <c r="BG438" s="223">
        <f>IF(N438="zákl. přenesená",J438,0)</f>
        <v>0</v>
      </c>
      <c r="BH438" s="223">
        <f>IF(N438="sníž. přenesená",J438,0)</f>
        <v>0</v>
      </c>
      <c r="BI438" s="223">
        <f>IF(N438="nulová",J438,0)</f>
        <v>0</v>
      </c>
      <c r="BJ438" s="18" t="s">
        <v>80</v>
      </c>
      <c r="BK438" s="223">
        <f>ROUND(I438*H438,2)</f>
        <v>0</v>
      </c>
      <c r="BL438" s="18" t="s">
        <v>154</v>
      </c>
      <c r="BM438" s="222" t="s">
        <v>528</v>
      </c>
    </row>
    <row r="439" spans="1:65" s="13" customFormat="1" ht="11.25">
      <c r="B439" s="224"/>
      <c r="C439" s="225"/>
      <c r="D439" s="226" t="s">
        <v>156</v>
      </c>
      <c r="E439" s="227" t="s">
        <v>1</v>
      </c>
      <c r="F439" s="228" t="s">
        <v>512</v>
      </c>
      <c r="G439" s="225"/>
      <c r="H439" s="229">
        <v>2</v>
      </c>
      <c r="I439" s="230"/>
      <c r="J439" s="225"/>
      <c r="K439" s="225"/>
      <c r="L439" s="231"/>
      <c r="M439" s="232"/>
      <c r="N439" s="233"/>
      <c r="O439" s="233"/>
      <c r="P439" s="233"/>
      <c r="Q439" s="233"/>
      <c r="R439" s="233"/>
      <c r="S439" s="233"/>
      <c r="T439" s="234"/>
      <c r="AT439" s="235" t="s">
        <v>156</v>
      </c>
      <c r="AU439" s="235" t="s">
        <v>159</v>
      </c>
      <c r="AV439" s="13" t="s">
        <v>82</v>
      </c>
      <c r="AW439" s="13" t="s">
        <v>30</v>
      </c>
      <c r="AX439" s="13" t="s">
        <v>73</v>
      </c>
      <c r="AY439" s="235" t="s">
        <v>148</v>
      </c>
    </row>
    <row r="440" spans="1:65" s="14" customFormat="1" ht="11.25">
      <c r="B440" s="236"/>
      <c r="C440" s="237"/>
      <c r="D440" s="226" t="s">
        <v>156</v>
      </c>
      <c r="E440" s="238" t="s">
        <v>1</v>
      </c>
      <c r="F440" s="239" t="s">
        <v>158</v>
      </c>
      <c r="G440" s="237"/>
      <c r="H440" s="240">
        <v>2</v>
      </c>
      <c r="I440" s="241"/>
      <c r="J440" s="237"/>
      <c r="K440" s="237"/>
      <c r="L440" s="242"/>
      <c r="M440" s="243"/>
      <c r="N440" s="244"/>
      <c r="O440" s="244"/>
      <c r="P440" s="244"/>
      <c r="Q440" s="244"/>
      <c r="R440" s="244"/>
      <c r="S440" s="244"/>
      <c r="T440" s="245"/>
      <c r="AT440" s="246" t="s">
        <v>156</v>
      </c>
      <c r="AU440" s="246" t="s">
        <v>159</v>
      </c>
      <c r="AV440" s="14" t="s">
        <v>159</v>
      </c>
      <c r="AW440" s="14" t="s">
        <v>30</v>
      </c>
      <c r="AX440" s="14" t="s">
        <v>80</v>
      </c>
      <c r="AY440" s="246" t="s">
        <v>148</v>
      </c>
    </row>
    <row r="441" spans="1:65" s="2" customFormat="1" ht="16.5" customHeight="1">
      <c r="A441" s="35"/>
      <c r="B441" s="36"/>
      <c r="C441" s="268" t="s">
        <v>529</v>
      </c>
      <c r="D441" s="268" t="s">
        <v>272</v>
      </c>
      <c r="E441" s="269" t="s">
        <v>530</v>
      </c>
      <c r="F441" s="270" t="s">
        <v>531</v>
      </c>
      <c r="G441" s="271" t="s">
        <v>381</v>
      </c>
      <c r="H441" s="272">
        <v>2</v>
      </c>
      <c r="I441" s="273"/>
      <c r="J441" s="274">
        <f>ROUND(I441*H441,2)</f>
        <v>0</v>
      </c>
      <c r="K441" s="275"/>
      <c r="L441" s="276"/>
      <c r="M441" s="277" t="s">
        <v>1</v>
      </c>
      <c r="N441" s="278" t="s">
        <v>38</v>
      </c>
      <c r="O441" s="72"/>
      <c r="P441" s="220">
        <f>O441*H441</f>
        <v>0</v>
      </c>
      <c r="Q441" s="220">
        <v>1E-3</v>
      </c>
      <c r="R441" s="220">
        <f>Q441*H441</f>
        <v>2E-3</v>
      </c>
      <c r="S441" s="220">
        <v>0</v>
      </c>
      <c r="T441" s="221">
        <f>S441*H441</f>
        <v>0</v>
      </c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R441" s="222" t="s">
        <v>201</v>
      </c>
      <c r="AT441" s="222" t="s">
        <v>272</v>
      </c>
      <c r="AU441" s="222" t="s">
        <v>159</v>
      </c>
      <c r="AY441" s="18" t="s">
        <v>148</v>
      </c>
      <c r="BE441" s="223">
        <f>IF(N441="základní",J441,0)</f>
        <v>0</v>
      </c>
      <c r="BF441" s="223">
        <f>IF(N441="snížená",J441,0)</f>
        <v>0</v>
      </c>
      <c r="BG441" s="223">
        <f>IF(N441="zákl. přenesená",J441,0)</f>
        <v>0</v>
      </c>
      <c r="BH441" s="223">
        <f>IF(N441="sníž. přenesená",J441,0)</f>
        <v>0</v>
      </c>
      <c r="BI441" s="223">
        <f>IF(N441="nulová",J441,0)</f>
        <v>0</v>
      </c>
      <c r="BJ441" s="18" t="s">
        <v>80</v>
      </c>
      <c r="BK441" s="223">
        <f>ROUND(I441*H441,2)</f>
        <v>0</v>
      </c>
      <c r="BL441" s="18" t="s">
        <v>154</v>
      </c>
      <c r="BM441" s="222" t="s">
        <v>532</v>
      </c>
    </row>
    <row r="442" spans="1:65" s="13" customFormat="1" ht="11.25">
      <c r="B442" s="224"/>
      <c r="C442" s="225"/>
      <c r="D442" s="226" t="s">
        <v>156</v>
      </c>
      <c r="E442" s="227" t="s">
        <v>1</v>
      </c>
      <c r="F442" s="228" t="s">
        <v>82</v>
      </c>
      <c r="G442" s="225"/>
      <c r="H442" s="229">
        <v>2</v>
      </c>
      <c r="I442" s="230"/>
      <c r="J442" s="225"/>
      <c r="K442" s="225"/>
      <c r="L442" s="231"/>
      <c r="M442" s="232"/>
      <c r="N442" s="233"/>
      <c r="O442" s="233"/>
      <c r="P442" s="233"/>
      <c r="Q442" s="233"/>
      <c r="R442" s="233"/>
      <c r="S442" s="233"/>
      <c r="T442" s="234"/>
      <c r="AT442" s="235" t="s">
        <v>156</v>
      </c>
      <c r="AU442" s="235" t="s">
        <v>159</v>
      </c>
      <c r="AV442" s="13" t="s">
        <v>82</v>
      </c>
      <c r="AW442" s="13" t="s">
        <v>30</v>
      </c>
      <c r="AX442" s="13" t="s">
        <v>80</v>
      </c>
      <c r="AY442" s="235" t="s">
        <v>148</v>
      </c>
    </row>
    <row r="443" spans="1:65" s="2" customFormat="1" ht="16.5" customHeight="1">
      <c r="A443" s="35"/>
      <c r="B443" s="36"/>
      <c r="C443" s="210" t="s">
        <v>533</v>
      </c>
      <c r="D443" s="210" t="s">
        <v>150</v>
      </c>
      <c r="E443" s="211" t="s">
        <v>534</v>
      </c>
      <c r="F443" s="212" t="s">
        <v>535</v>
      </c>
      <c r="G443" s="213" t="s">
        <v>381</v>
      </c>
      <c r="H443" s="214">
        <v>2</v>
      </c>
      <c r="I443" s="215"/>
      <c r="J443" s="216">
        <f>ROUND(I443*H443,2)</f>
        <v>0</v>
      </c>
      <c r="K443" s="217"/>
      <c r="L443" s="40"/>
      <c r="M443" s="218" t="s">
        <v>1</v>
      </c>
      <c r="N443" s="219" t="s">
        <v>38</v>
      </c>
      <c r="O443" s="72"/>
      <c r="P443" s="220">
        <f>O443*H443</f>
        <v>0</v>
      </c>
      <c r="Q443" s="220">
        <v>3.2499999999999999E-3</v>
      </c>
      <c r="R443" s="220">
        <f>Q443*H443</f>
        <v>6.4999999999999997E-3</v>
      </c>
      <c r="S443" s="220">
        <v>0</v>
      </c>
      <c r="T443" s="221">
        <f>S443*H443</f>
        <v>0</v>
      </c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R443" s="222" t="s">
        <v>154</v>
      </c>
      <c r="AT443" s="222" t="s">
        <v>150</v>
      </c>
      <c r="AU443" s="222" t="s">
        <v>159</v>
      </c>
      <c r="AY443" s="18" t="s">
        <v>148</v>
      </c>
      <c r="BE443" s="223">
        <f>IF(N443="základní",J443,0)</f>
        <v>0</v>
      </c>
      <c r="BF443" s="223">
        <f>IF(N443="snížená",J443,0)</f>
        <v>0</v>
      </c>
      <c r="BG443" s="223">
        <f>IF(N443="zákl. přenesená",J443,0)</f>
        <v>0</v>
      </c>
      <c r="BH443" s="223">
        <f>IF(N443="sníž. přenesená",J443,0)</f>
        <v>0</v>
      </c>
      <c r="BI443" s="223">
        <f>IF(N443="nulová",J443,0)</f>
        <v>0</v>
      </c>
      <c r="BJ443" s="18" t="s">
        <v>80</v>
      </c>
      <c r="BK443" s="223">
        <f>ROUND(I443*H443,2)</f>
        <v>0</v>
      </c>
      <c r="BL443" s="18" t="s">
        <v>154</v>
      </c>
      <c r="BM443" s="222" t="s">
        <v>536</v>
      </c>
    </row>
    <row r="444" spans="1:65" s="13" customFormat="1" ht="11.25">
      <c r="B444" s="224"/>
      <c r="C444" s="225"/>
      <c r="D444" s="226" t="s">
        <v>156</v>
      </c>
      <c r="E444" s="227" t="s">
        <v>1</v>
      </c>
      <c r="F444" s="228" t="s">
        <v>82</v>
      </c>
      <c r="G444" s="225"/>
      <c r="H444" s="229">
        <v>2</v>
      </c>
      <c r="I444" s="230"/>
      <c r="J444" s="225"/>
      <c r="K444" s="225"/>
      <c r="L444" s="231"/>
      <c r="M444" s="232"/>
      <c r="N444" s="233"/>
      <c r="O444" s="233"/>
      <c r="P444" s="233"/>
      <c r="Q444" s="233"/>
      <c r="R444" s="233"/>
      <c r="S444" s="233"/>
      <c r="T444" s="234"/>
      <c r="AT444" s="235" t="s">
        <v>156</v>
      </c>
      <c r="AU444" s="235" t="s">
        <v>159</v>
      </c>
      <c r="AV444" s="13" t="s">
        <v>82</v>
      </c>
      <c r="AW444" s="13" t="s">
        <v>30</v>
      </c>
      <c r="AX444" s="13" t="s">
        <v>73</v>
      </c>
      <c r="AY444" s="235" t="s">
        <v>148</v>
      </c>
    </row>
    <row r="445" spans="1:65" s="14" customFormat="1" ht="11.25">
      <c r="B445" s="236"/>
      <c r="C445" s="237"/>
      <c r="D445" s="226" t="s">
        <v>156</v>
      </c>
      <c r="E445" s="238" t="s">
        <v>1</v>
      </c>
      <c r="F445" s="239" t="s">
        <v>158</v>
      </c>
      <c r="G445" s="237"/>
      <c r="H445" s="240">
        <v>2</v>
      </c>
      <c r="I445" s="241"/>
      <c r="J445" s="237"/>
      <c r="K445" s="237"/>
      <c r="L445" s="242"/>
      <c r="M445" s="243"/>
      <c r="N445" s="244"/>
      <c r="O445" s="244"/>
      <c r="P445" s="244"/>
      <c r="Q445" s="244"/>
      <c r="R445" s="244"/>
      <c r="S445" s="244"/>
      <c r="T445" s="245"/>
      <c r="AT445" s="246" t="s">
        <v>156</v>
      </c>
      <c r="AU445" s="246" t="s">
        <v>159</v>
      </c>
      <c r="AV445" s="14" t="s">
        <v>159</v>
      </c>
      <c r="AW445" s="14" t="s">
        <v>30</v>
      </c>
      <c r="AX445" s="14" t="s">
        <v>80</v>
      </c>
      <c r="AY445" s="246" t="s">
        <v>148</v>
      </c>
    </row>
    <row r="446" spans="1:65" s="2" customFormat="1" ht="21.75" customHeight="1">
      <c r="A446" s="35"/>
      <c r="B446" s="36"/>
      <c r="C446" s="210" t="s">
        <v>537</v>
      </c>
      <c r="D446" s="210" t="s">
        <v>150</v>
      </c>
      <c r="E446" s="211" t="s">
        <v>538</v>
      </c>
      <c r="F446" s="212" t="s">
        <v>539</v>
      </c>
      <c r="G446" s="213" t="s">
        <v>381</v>
      </c>
      <c r="H446" s="214">
        <v>1</v>
      </c>
      <c r="I446" s="215"/>
      <c r="J446" s="216">
        <f>ROUND(I446*H446,2)</f>
        <v>0</v>
      </c>
      <c r="K446" s="217"/>
      <c r="L446" s="40"/>
      <c r="M446" s="218" t="s">
        <v>1</v>
      </c>
      <c r="N446" s="219" t="s">
        <v>38</v>
      </c>
      <c r="O446" s="72"/>
      <c r="P446" s="220">
        <f>O446*H446</f>
        <v>0</v>
      </c>
      <c r="Q446" s="220">
        <v>0.21734000000000001</v>
      </c>
      <c r="R446" s="220">
        <f>Q446*H446</f>
        <v>0.21734000000000001</v>
      </c>
      <c r="S446" s="220">
        <v>0</v>
      </c>
      <c r="T446" s="221">
        <f>S446*H446</f>
        <v>0</v>
      </c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R446" s="222" t="s">
        <v>154</v>
      </c>
      <c r="AT446" s="222" t="s">
        <v>150</v>
      </c>
      <c r="AU446" s="222" t="s">
        <v>159</v>
      </c>
      <c r="AY446" s="18" t="s">
        <v>148</v>
      </c>
      <c r="BE446" s="223">
        <f>IF(N446="základní",J446,0)</f>
        <v>0</v>
      </c>
      <c r="BF446" s="223">
        <f>IF(N446="snížená",J446,0)</f>
        <v>0</v>
      </c>
      <c r="BG446" s="223">
        <f>IF(N446="zákl. přenesená",J446,0)</f>
        <v>0</v>
      </c>
      <c r="BH446" s="223">
        <f>IF(N446="sníž. přenesená",J446,0)</f>
        <v>0</v>
      </c>
      <c r="BI446" s="223">
        <f>IF(N446="nulová",J446,0)</f>
        <v>0</v>
      </c>
      <c r="BJ446" s="18" t="s">
        <v>80</v>
      </c>
      <c r="BK446" s="223">
        <f>ROUND(I446*H446,2)</f>
        <v>0</v>
      </c>
      <c r="BL446" s="18" t="s">
        <v>154</v>
      </c>
      <c r="BM446" s="222" t="s">
        <v>540</v>
      </c>
    </row>
    <row r="447" spans="1:65" s="13" customFormat="1" ht="11.25">
      <c r="B447" s="224"/>
      <c r="C447" s="225"/>
      <c r="D447" s="226" t="s">
        <v>156</v>
      </c>
      <c r="E447" s="227" t="s">
        <v>1</v>
      </c>
      <c r="F447" s="228" t="s">
        <v>541</v>
      </c>
      <c r="G447" s="225"/>
      <c r="H447" s="229">
        <v>1</v>
      </c>
      <c r="I447" s="230"/>
      <c r="J447" s="225"/>
      <c r="K447" s="225"/>
      <c r="L447" s="231"/>
      <c r="M447" s="232"/>
      <c r="N447" s="233"/>
      <c r="O447" s="233"/>
      <c r="P447" s="233"/>
      <c r="Q447" s="233"/>
      <c r="R447" s="233"/>
      <c r="S447" s="233"/>
      <c r="T447" s="234"/>
      <c r="AT447" s="235" t="s">
        <v>156</v>
      </c>
      <c r="AU447" s="235" t="s">
        <v>159</v>
      </c>
      <c r="AV447" s="13" t="s">
        <v>82</v>
      </c>
      <c r="AW447" s="13" t="s">
        <v>30</v>
      </c>
      <c r="AX447" s="13" t="s">
        <v>73</v>
      </c>
      <c r="AY447" s="235" t="s">
        <v>148</v>
      </c>
    </row>
    <row r="448" spans="1:65" s="14" customFormat="1" ht="11.25">
      <c r="B448" s="236"/>
      <c r="C448" s="237"/>
      <c r="D448" s="226" t="s">
        <v>156</v>
      </c>
      <c r="E448" s="238" t="s">
        <v>1</v>
      </c>
      <c r="F448" s="239" t="s">
        <v>158</v>
      </c>
      <c r="G448" s="237"/>
      <c r="H448" s="240">
        <v>1</v>
      </c>
      <c r="I448" s="241"/>
      <c r="J448" s="237"/>
      <c r="K448" s="237"/>
      <c r="L448" s="242"/>
      <c r="M448" s="243"/>
      <c r="N448" s="244"/>
      <c r="O448" s="244"/>
      <c r="P448" s="244"/>
      <c r="Q448" s="244"/>
      <c r="R448" s="244"/>
      <c r="S448" s="244"/>
      <c r="T448" s="245"/>
      <c r="AT448" s="246" t="s">
        <v>156</v>
      </c>
      <c r="AU448" s="246" t="s">
        <v>159</v>
      </c>
      <c r="AV448" s="14" t="s">
        <v>159</v>
      </c>
      <c r="AW448" s="14" t="s">
        <v>30</v>
      </c>
      <c r="AX448" s="14" t="s">
        <v>80</v>
      </c>
      <c r="AY448" s="246" t="s">
        <v>148</v>
      </c>
    </row>
    <row r="449" spans="1:65" s="2" customFormat="1" ht="16.5" customHeight="1">
      <c r="A449" s="35"/>
      <c r="B449" s="36"/>
      <c r="C449" s="268" t="s">
        <v>542</v>
      </c>
      <c r="D449" s="268" t="s">
        <v>272</v>
      </c>
      <c r="E449" s="269" t="s">
        <v>543</v>
      </c>
      <c r="F449" s="270" t="s">
        <v>544</v>
      </c>
      <c r="G449" s="271" t="s">
        <v>381</v>
      </c>
      <c r="H449" s="272">
        <v>1</v>
      </c>
      <c r="I449" s="273"/>
      <c r="J449" s="274">
        <f>ROUND(I449*H449,2)</f>
        <v>0</v>
      </c>
      <c r="K449" s="275"/>
      <c r="L449" s="276"/>
      <c r="M449" s="277" t="s">
        <v>1</v>
      </c>
      <c r="N449" s="278" t="s">
        <v>38</v>
      </c>
      <c r="O449" s="72"/>
      <c r="P449" s="220">
        <f>O449*H449</f>
        <v>0</v>
      </c>
      <c r="Q449" s="220">
        <v>2.3300000000000001E-2</v>
      </c>
      <c r="R449" s="220">
        <f>Q449*H449</f>
        <v>2.3300000000000001E-2</v>
      </c>
      <c r="S449" s="220">
        <v>0</v>
      </c>
      <c r="T449" s="221">
        <f>S449*H449</f>
        <v>0</v>
      </c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R449" s="222" t="s">
        <v>201</v>
      </c>
      <c r="AT449" s="222" t="s">
        <v>272</v>
      </c>
      <c r="AU449" s="222" t="s">
        <v>159</v>
      </c>
      <c r="AY449" s="18" t="s">
        <v>148</v>
      </c>
      <c r="BE449" s="223">
        <f>IF(N449="základní",J449,0)</f>
        <v>0</v>
      </c>
      <c r="BF449" s="223">
        <f>IF(N449="snížená",J449,0)</f>
        <v>0</v>
      </c>
      <c r="BG449" s="223">
        <f>IF(N449="zákl. přenesená",J449,0)</f>
        <v>0</v>
      </c>
      <c r="BH449" s="223">
        <f>IF(N449="sníž. přenesená",J449,0)</f>
        <v>0</v>
      </c>
      <c r="BI449" s="223">
        <f>IF(N449="nulová",J449,0)</f>
        <v>0</v>
      </c>
      <c r="BJ449" s="18" t="s">
        <v>80</v>
      </c>
      <c r="BK449" s="223">
        <f>ROUND(I449*H449,2)</f>
        <v>0</v>
      </c>
      <c r="BL449" s="18" t="s">
        <v>154</v>
      </c>
      <c r="BM449" s="222" t="s">
        <v>545</v>
      </c>
    </row>
    <row r="450" spans="1:65" s="13" customFormat="1" ht="11.25">
      <c r="B450" s="224"/>
      <c r="C450" s="225"/>
      <c r="D450" s="226" t="s">
        <v>156</v>
      </c>
      <c r="E450" s="227" t="s">
        <v>1</v>
      </c>
      <c r="F450" s="228" t="s">
        <v>80</v>
      </c>
      <c r="G450" s="225"/>
      <c r="H450" s="229">
        <v>1</v>
      </c>
      <c r="I450" s="230"/>
      <c r="J450" s="225"/>
      <c r="K450" s="225"/>
      <c r="L450" s="231"/>
      <c r="M450" s="232"/>
      <c r="N450" s="233"/>
      <c r="O450" s="233"/>
      <c r="P450" s="233"/>
      <c r="Q450" s="233"/>
      <c r="R450" s="233"/>
      <c r="S450" s="233"/>
      <c r="T450" s="234"/>
      <c r="AT450" s="235" t="s">
        <v>156</v>
      </c>
      <c r="AU450" s="235" t="s">
        <v>159</v>
      </c>
      <c r="AV450" s="13" t="s">
        <v>82</v>
      </c>
      <c r="AW450" s="13" t="s">
        <v>30</v>
      </c>
      <c r="AX450" s="13" t="s">
        <v>80</v>
      </c>
      <c r="AY450" s="235" t="s">
        <v>148</v>
      </c>
    </row>
    <row r="451" spans="1:65" s="12" customFormat="1" ht="22.9" customHeight="1">
      <c r="B451" s="194"/>
      <c r="C451" s="195"/>
      <c r="D451" s="196" t="s">
        <v>72</v>
      </c>
      <c r="E451" s="208" t="s">
        <v>207</v>
      </c>
      <c r="F451" s="208" t="s">
        <v>546</v>
      </c>
      <c r="G451" s="195"/>
      <c r="H451" s="195"/>
      <c r="I451" s="198"/>
      <c r="J451" s="209">
        <f>BK451</f>
        <v>0</v>
      </c>
      <c r="K451" s="195"/>
      <c r="L451" s="200"/>
      <c r="M451" s="201"/>
      <c r="N451" s="202"/>
      <c r="O451" s="202"/>
      <c r="P451" s="203">
        <f>P452+P474+P478</f>
        <v>0</v>
      </c>
      <c r="Q451" s="202"/>
      <c r="R451" s="203">
        <f>R452+R474+R478</f>
        <v>21.535442999999997</v>
      </c>
      <c r="S451" s="202"/>
      <c r="T451" s="204">
        <f>T452+T474+T478</f>
        <v>25.679999999999996</v>
      </c>
      <c r="AR451" s="205" t="s">
        <v>80</v>
      </c>
      <c r="AT451" s="206" t="s">
        <v>72</v>
      </c>
      <c r="AU451" s="206" t="s">
        <v>80</v>
      </c>
      <c r="AY451" s="205" t="s">
        <v>148</v>
      </c>
      <c r="BK451" s="207">
        <f>BK452+BK474+BK478</f>
        <v>0</v>
      </c>
    </row>
    <row r="452" spans="1:65" s="12" customFormat="1" ht="20.85" customHeight="1">
      <c r="B452" s="194"/>
      <c r="C452" s="195"/>
      <c r="D452" s="196" t="s">
        <v>72</v>
      </c>
      <c r="E452" s="208" t="s">
        <v>547</v>
      </c>
      <c r="F452" s="208" t="s">
        <v>548</v>
      </c>
      <c r="G452" s="195"/>
      <c r="H452" s="195"/>
      <c r="I452" s="198"/>
      <c r="J452" s="209">
        <f>BK452</f>
        <v>0</v>
      </c>
      <c r="K452" s="195"/>
      <c r="L452" s="200"/>
      <c r="M452" s="201"/>
      <c r="N452" s="202"/>
      <c r="O452" s="202"/>
      <c r="P452" s="203">
        <f>SUM(P453:P473)</f>
        <v>0</v>
      </c>
      <c r="Q452" s="202"/>
      <c r="R452" s="203">
        <f>SUM(R453:R473)</f>
        <v>20.231225999999999</v>
      </c>
      <c r="S452" s="202"/>
      <c r="T452" s="204">
        <f>SUM(T453:T473)</f>
        <v>0</v>
      </c>
      <c r="AR452" s="205" t="s">
        <v>80</v>
      </c>
      <c r="AT452" s="206" t="s">
        <v>72</v>
      </c>
      <c r="AU452" s="206" t="s">
        <v>82</v>
      </c>
      <c r="AY452" s="205" t="s">
        <v>148</v>
      </c>
      <c r="BK452" s="207">
        <f>SUM(BK453:BK473)</f>
        <v>0</v>
      </c>
    </row>
    <row r="453" spans="1:65" s="2" customFormat="1" ht="21.75" customHeight="1">
      <c r="A453" s="35"/>
      <c r="B453" s="36"/>
      <c r="C453" s="210" t="s">
        <v>549</v>
      </c>
      <c r="D453" s="210" t="s">
        <v>150</v>
      </c>
      <c r="E453" s="211" t="s">
        <v>550</v>
      </c>
      <c r="F453" s="212" t="s">
        <v>551</v>
      </c>
      <c r="G453" s="213" t="s">
        <v>318</v>
      </c>
      <c r="H453" s="214">
        <v>60.3</v>
      </c>
      <c r="I453" s="215"/>
      <c r="J453" s="216">
        <f>ROUND(I453*H453,2)</f>
        <v>0</v>
      </c>
      <c r="K453" s="217"/>
      <c r="L453" s="40"/>
      <c r="M453" s="218" t="s">
        <v>1</v>
      </c>
      <c r="N453" s="219" t="s">
        <v>38</v>
      </c>
      <c r="O453" s="72"/>
      <c r="P453" s="220">
        <f>O453*H453</f>
        <v>0</v>
      </c>
      <c r="Q453" s="220">
        <v>0.15540000000000001</v>
      </c>
      <c r="R453" s="220">
        <f>Q453*H453</f>
        <v>9.3706200000000006</v>
      </c>
      <c r="S453" s="220">
        <v>0</v>
      </c>
      <c r="T453" s="221">
        <f>S453*H453</f>
        <v>0</v>
      </c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R453" s="222" t="s">
        <v>154</v>
      </c>
      <c r="AT453" s="222" t="s">
        <v>150</v>
      </c>
      <c r="AU453" s="222" t="s">
        <v>159</v>
      </c>
      <c r="AY453" s="18" t="s">
        <v>148</v>
      </c>
      <c r="BE453" s="223">
        <f>IF(N453="základní",J453,0)</f>
        <v>0</v>
      </c>
      <c r="BF453" s="223">
        <f>IF(N453="snížená",J453,0)</f>
        <v>0</v>
      </c>
      <c r="BG453" s="223">
        <f>IF(N453="zákl. přenesená",J453,0)</f>
        <v>0</v>
      </c>
      <c r="BH453" s="223">
        <f>IF(N453="sníž. přenesená",J453,0)</f>
        <v>0</v>
      </c>
      <c r="BI453" s="223">
        <f>IF(N453="nulová",J453,0)</f>
        <v>0</v>
      </c>
      <c r="BJ453" s="18" t="s">
        <v>80</v>
      </c>
      <c r="BK453" s="223">
        <f>ROUND(I453*H453,2)</f>
        <v>0</v>
      </c>
      <c r="BL453" s="18" t="s">
        <v>154</v>
      </c>
      <c r="BM453" s="222" t="s">
        <v>552</v>
      </c>
    </row>
    <row r="454" spans="1:65" s="16" customFormat="1" ht="11.25">
      <c r="B454" s="258"/>
      <c r="C454" s="259"/>
      <c r="D454" s="226" t="s">
        <v>156</v>
      </c>
      <c r="E454" s="260" t="s">
        <v>1</v>
      </c>
      <c r="F454" s="261" t="s">
        <v>553</v>
      </c>
      <c r="G454" s="259"/>
      <c r="H454" s="260" t="s">
        <v>1</v>
      </c>
      <c r="I454" s="262"/>
      <c r="J454" s="259"/>
      <c r="K454" s="259"/>
      <c r="L454" s="263"/>
      <c r="M454" s="264"/>
      <c r="N454" s="265"/>
      <c r="O454" s="265"/>
      <c r="P454" s="265"/>
      <c r="Q454" s="265"/>
      <c r="R454" s="265"/>
      <c r="S454" s="265"/>
      <c r="T454" s="266"/>
      <c r="AT454" s="267" t="s">
        <v>156</v>
      </c>
      <c r="AU454" s="267" t="s">
        <v>159</v>
      </c>
      <c r="AV454" s="16" t="s">
        <v>80</v>
      </c>
      <c r="AW454" s="16" t="s">
        <v>30</v>
      </c>
      <c r="AX454" s="16" t="s">
        <v>73</v>
      </c>
      <c r="AY454" s="267" t="s">
        <v>148</v>
      </c>
    </row>
    <row r="455" spans="1:65" s="13" customFormat="1" ht="11.25">
      <c r="B455" s="224"/>
      <c r="C455" s="225"/>
      <c r="D455" s="226" t="s">
        <v>156</v>
      </c>
      <c r="E455" s="227" t="s">
        <v>1</v>
      </c>
      <c r="F455" s="228" t="s">
        <v>554</v>
      </c>
      <c r="G455" s="225"/>
      <c r="H455" s="229">
        <v>13.2</v>
      </c>
      <c r="I455" s="230"/>
      <c r="J455" s="225"/>
      <c r="K455" s="225"/>
      <c r="L455" s="231"/>
      <c r="M455" s="232"/>
      <c r="N455" s="233"/>
      <c r="O455" s="233"/>
      <c r="P455" s="233"/>
      <c r="Q455" s="233"/>
      <c r="R455" s="233"/>
      <c r="S455" s="233"/>
      <c r="T455" s="234"/>
      <c r="AT455" s="235" t="s">
        <v>156</v>
      </c>
      <c r="AU455" s="235" t="s">
        <v>159</v>
      </c>
      <c r="AV455" s="13" t="s">
        <v>82</v>
      </c>
      <c r="AW455" s="13" t="s">
        <v>30</v>
      </c>
      <c r="AX455" s="13" t="s">
        <v>73</v>
      </c>
      <c r="AY455" s="235" t="s">
        <v>148</v>
      </c>
    </row>
    <row r="456" spans="1:65" s="13" customFormat="1" ht="11.25">
      <c r="B456" s="224"/>
      <c r="C456" s="225"/>
      <c r="D456" s="226" t="s">
        <v>156</v>
      </c>
      <c r="E456" s="227" t="s">
        <v>1</v>
      </c>
      <c r="F456" s="228" t="s">
        <v>555</v>
      </c>
      <c r="G456" s="225"/>
      <c r="H456" s="229">
        <v>25.7</v>
      </c>
      <c r="I456" s="230"/>
      <c r="J456" s="225"/>
      <c r="K456" s="225"/>
      <c r="L456" s="231"/>
      <c r="M456" s="232"/>
      <c r="N456" s="233"/>
      <c r="O456" s="233"/>
      <c r="P456" s="233"/>
      <c r="Q456" s="233"/>
      <c r="R456" s="233"/>
      <c r="S456" s="233"/>
      <c r="T456" s="234"/>
      <c r="AT456" s="235" t="s">
        <v>156</v>
      </c>
      <c r="AU456" s="235" t="s">
        <v>159</v>
      </c>
      <c r="AV456" s="13" t="s">
        <v>82</v>
      </c>
      <c r="AW456" s="13" t="s">
        <v>30</v>
      </c>
      <c r="AX456" s="13" t="s">
        <v>73</v>
      </c>
      <c r="AY456" s="235" t="s">
        <v>148</v>
      </c>
    </row>
    <row r="457" spans="1:65" s="13" customFormat="1" ht="11.25">
      <c r="B457" s="224"/>
      <c r="C457" s="225"/>
      <c r="D457" s="226" t="s">
        <v>156</v>
      </c>
      <c r="E457" s="227" t="s">
        <v>1</v>
      </c>
      <c r="F457" s="228" t="s">
        <v>556</v>
      </c>
      <c r="G457" s="225"/>
      <c r="H457" s="229">
        <v>20.9</v>
      </c>
      <c r="I457" s="230"/>
      <c r="J457" s="225"/>
      <c r="K457" s="225"/>
      <c r="L457" s="231"/>
      <c r="M457" s="232"/>
      <c r="N457" s="233"/>
      <c r="O457" s="233"/>
      <c r="P457" s="233"/>
      <c r="Q457" s="233"/>
      <c r="R457" s="233"/>
      <c r="S457" s="233"/>
      <c r="T457" s="234"/>
      <c r="AT457" s="235" t="s">
        <v>156</v>
      </c>
      <c r="AU457" s="235" t="s">
        <v>159</v>
      </c>
      <c r="AV457" s="13" t="s">
        <v>82</v>
      </c>
      <c r="AW457" s="13" t="s">
        <v>30</v>
      </c>
      <c r="AX457" s="13" t="s">
        <v>73</v>
      </c>
      <c r="AY457" s="235" t="s">
        <v>148</v>
      </c>
    </row>
    <row r="458" spans="1:65" s="14" customFormat="1" ht="11.25">
      <c r="B458" s="236"/>
      <c r="C458" s="237"/>
      <c r="D458" s="226" t="s">
        <v>156</v>
      </c>
      <c r="E458" s="238" t="s">
        <v>1</v>
      </c>
      <c r="F458" s="239" t="s">
        <v>158</v>
      </c>
      <c r="G458" s="237"/>
      <c r="H458" s="240">
        <v>59.8</v>
      </c>
      <c r="I458" s="241"/>
      <c r="J458" s="237"/>
      <c r="K458" s="237"/>
      <c r="L458" s="242"/>
      <c r="M458" s="243"/>
      <c r="N458" s="244"/>
      <c r="O458" s="244"/>
      <c r="P458" s="244"/>
      <c r="Q458" s="244"/>
      <c r="R458" s="244"/>
      <c r="S458" s="244"/>
      <c r="T458" s="245"/>
      <c r="AT458" s="246" t="s">
        <v>156</v>
      </c>
      <c r="AU458" s="246" t="s">
        <v>159</v>
      </c>
      <c r="AV458" s="14" t="s">
        <v>159</v>
      </c>
      <c r="AW458" s="14" t="s">
        <v>30</v>
      </c>
      <c r="AX458" s="14" t="s">
        <v>73</v>
      </c>
      <c r="AY458" s="246" t="s">
        <v>148</v>
      </c>
    </row>
    <row r="459" spans="1:65" s="13" customFormat="1" ht="11.25">
      <c r="B459" s="224"/>
      <c r="C459" s="225"/>
      <c r="D459" s="226" t="s">
        <v>156</v>
      </c>
      <c r="E459" s="227" t="s">
        <v>1</v>
      </c>
      <c r="F459" s="228" t="s">
        <v>557</v>
      </c>
      <c r="G459" s="225"/>
      <c r="H459" s="229">
        <v>0.5</v>
      </c>
      <c r="I459" s="230"/>
      <c r="J459" s="225"/>
      <c r="K459" s="225"/>
      <c r="L459" s="231"/>
      <c r="M459" s="232"/>
      <c r="N459" s="233"/>
      <c r="O459" s="233"/>
      <c r="P459" s="233"/>
      <c r="Q459" s="233"/>
      <c r="R459" s="233"/>
      <c r="S459" s="233"/>
      <c r="T459" s="234"/>
      <c r="AT459" s="235" t="s">
        <v>156</v>
      </c>
      <c r="AU459" s="235" t="s">
        <v>159</v>
      </c>
      <c r="AV459" s="13" t="s">
        <v>82</v>
      </c>
      <c r="AW459" s="13" t="s">
        <v>30</v>
      </c>
      <c r="AX459" s="13" t="s">
        <v>73</v>
      </c>
      <c r="AY459" s="235" t="s">
        <v>148</v>
      </c>
    </row>
    <row r="460" spans="1:65" s="14" customFormat="1" ht="11.25">
      <c r="B460" s="236"/>
      <c r="C460" s="237"/>
      <c r="D460" s="226" t="s">
        <v>156</v>
      </c>
      <c r="E460" s="238" t="s">
        <v>1</v>
      </c>
      <c r="F460" s="239" t="s">
        <v>158</v>
      </c>
      <c r="G460" s="237"/>
      <c r="H460" s="240">
        <v>0.5</v>
      </c>
      <c r="I460" s="241"/>
      <c r="J460" s="237"/>
      <c r="K460" s="237"/>
      <c r="L460" s="242"/>
      <c r="M460" s="243"/>
      <c r="N460" s="244"/>
      <c r="O460" s="244"/>
      <c r="P460" s="244"/>
      <c r="Q460" s="244"/>
      <c r="R460" s="244"/>
      <c r="S460" s="244"/>
      <c r="T460" s="245"/>
      <c r="AT460" s="246" t="s">
        <v>156</v>
      </c>
      <c r="AU460" s="246" t="s">
        <v>159</v>
      </c>
      <c r="AV460" s="14" t="s">
        <v>159</v>
      </c>
      <c r="AW460" s="14" t="s">
        <v>30</v>
      </c>
      <c r="AX460" s="14" t="s">
        <v>73</v>
      </c>
      <c r="AY460" s="246" t="s">
        <v>148</v>
      </c>
    </row>
    <row r="461" spans="1:65" s="15" customFormat="1" ht="11.25">
      <c r="B461" s="247"/>
      <c r="C461" s="248"/>
      <c r="D461" s="226" t="s">
        <v>156</v>
      </c>
      <c r="E461" s="249" t="s">
        <v>1</v>
      </c>
      <c r="F461" s="250" t="s">
        <v>171</v>
      </c>
      <c r="G461" s="248"/>
      <c r="H461" s="251">
        <v>60.3</v>
      </c>
      <c r="I461" s="252"/>
      <c r="J461" s="248"/>
      <c r="K461" s="248"/>
      <c r="L461" s="253"/>
      <c r="M461" s="254"/>
      <c r="N461" s="255"/>
      <c r="O461" s="255"/>
      <c r="P461" s="255"/>
      <c r="Q461" s="255"/>
      <c r="R461" s="255"/>
      <c r="S461" s="255"/>
      <c r="T461" s="256"/>
      <c r="AT461" s="257" t="s">
        <v>156</v>
      </c>
      <c r="AU461" s="257" t="s">
        <v>159</v>
      </c>
      <c r="AV461" s="15" t="s">
        <v>154</v>
      </c>
      <c r="AW461" s="15" t="s">
        <v>30</v>
      </c>
      <c r="AX461" s="15" t="s">
        <v>80</v>
      </c>
      <c r="AY461" s="257" t="s">
        <v>148</v>
      </c>
    </row>
    <row r="462" spans="1:65" s="2" customFormat="1" ht="16.5" customHeight="1">
      <c r="A462" s="35"/>
      <c r="B462" s="36"/>
      <c r="C462" s="268" t="s">
        <v>558</v>
      </c>
      <c r="D462" s="268" t="s">
        <v>272</v>
      </c>
      <c r="E462" s="269" t="s">
        <v>559</v>
      </c>
      <c r="F462" s="270" t="s">
        <v>560</v>
      </c>
      <c r="G462" s="271" t="s">
        <v>318</v>
      </c>
      <c r="H462" s="272">
        <v>63</v>
      </c>
      <c r="I462" s="273"/>
      <c r="J462" s="274">
        <f>ROUND(I462*H462,2)</f>
        <v>0</v>
      </c>
      <c r="K462" s="275"/>
      <c r="L462" s="276"/>
      <c r="M462" s="277" t="s">
        <v>1</v>
      </c>
      <c r="N462" s="278" t="s">
        <v>38</v>
      </c>
      <c r="O462" s="72"/>
      <c r="P462" s="220">
        <f>O462*H462</f>
        <v>0</v>
      </c>
      <c r="Q462" s="220">
        <v>0.10199999999999999</v>
      </c>
      <c r="R462" s="220">
        <f>Q462*H462</f>
        <v>6.4259999999999993</v>
      </c>
      <c r="S462" s="220">
        <v>0</v>
      </c>
      <c r="T462" s="221">
        <f>S462*H462</f>
        <v>0</v>
      </c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R462" s="222" t="s">
        <v>201</v>
      </c>
      <c r="AT462" s="222" t="s">
        <v>272</v>
      </c>
      <c r="AU462" s="222" t="s">
        <v>159</v>
      </c>
      <c r="AY462" s="18" t="s">
        <v>148</v>
      </c>
      <c r="BE462" s="223">
        <f>IF(N462="základní",J462,0)</f>
        <v>0</v>
      </c>
      <c r="BF462" s="223">
        <f>IF(N462="snížená",J462,0)</f>
        <v>0</v>
      </c>
      <c r="BG462" s="223">
        <f>IF(N462="zákl. přenesená",J462,0)</f>
        <v>0</v>
      </c>
      <c r="BH462" s="223">
        <f>IF(N462="sníž. přenesená",J462,0)</f>
        <v>0</v>
      </c>
      <c r="BI462" s="223">
        <f>IF(N462="nulová",J462,0)</f>
        <v>0</v>
      </c>
      <c r="BJ462" s="18" t="s">
        <v>80</v>
      </c>
      <c r="BK462" s="223">
        <f>ROUND(I462*H462,2)</f>
        <v>0</v>
      </c>
      <c r="BL462" s="18" t="s">
        <v>154</v>
      </c>
      <c r="BM462" s="222" t="s">
        <v>561</v>
      </c>
    </row>
    <row r="463" spans="1:65" s="13" customFormat="1" ht="11.25">
      <c r="B463" s="224"/>
      <c r="C463" s="225"/>
      <c r="D463" s="226" t="s">
        <v>156</v>
      </c>
      <c r="E463" s="227" t="s">
        <v>1</v>
      </c>
      <c r="F463" s="228" t="s">
        <v>501</v>
      </c>
      <c r="G463" s="225"/>
      <c r="H463" s="229">
        <v>61</v>
      </c>
      <c r="I463" s="230"/>
      <c r="J463" s="225"/>
      <c r="K463" s="225"/>
      <c r="L463" s="231"/>
      <c r="M463" s="232"/>
      <c r="N463" s="233"/>
      <c r="O463" s="233"/>
      <c r="P463" s="233"/>
      <c r="Q463" s="233"/>
      <c r="R463" s="233"/>
      <c r="S463" s="233"/>
      <c r="T463" s="234"/>
      <c r="AT463" s="235" t="s">
        <v>156</v>
      </c>
      <c r="AU463" s="235" t="s">
        <v>159</v>
      </c>
      <c r="AV463" s="13" t="s">
        <v>82</v>
      </c>
      <c r="AW463" s="13" t="s">
        <v>30</v>
      </c>
      <c r="AX463" s="13" t="s">
        <v>73</v>
      </c>
      <c r="AY463" s="235" t="s">
        <v>148</v>
      </c>
    </row>
    <row r="464" spans="1:65" s="14" customFormat="1" ht="11.25">
      <c r="B464" s="236"/>
      <c r="C464" s="237"/>
      <c r="D464" s="226" t="s">
        <v>156</v>
      </c>
      <c r="E464" s="238" t="s">
        <v>1</v>
      </c>
      <c r="F464" s="239" t="s">
        <v>158</v>
      </c>
      <c r="G464" s="237"/>
      <c r="H464" s="240">
        <v>61</v>
      </c>
      <c r="I464" s="241"/>
      <c r="J464" s="237"/>
      <c r="K464" s="237"/>
      <c r="L464" s="242"/>
      <c r="M464" s="243"/>
      <c r="N464" s="244"/>
      <c r="O464" s="244"/>
      <c r="P464" s="244"/>
      <c r="Q464" s="244"/>
      <c r="R464" s="244"/>
      <c r="S464" s="244"/>
      <c r="T464" s="245"/>
      <c r="AT464" s="246" t="s">
        <v>156</v>
      </c>
      <c r="AU464" s="246" t="s">
        <v>159</v>
      </c>
      <c r="AV464" s="14" t="s">
        <v>159</v>
      </c>
      <c r="AW464" s="14" t="s">
        <v>30</v>
      </c>
      <c r="AX464" s="14" t="s">
        <v>73</v>
      </c>
      <c r="AY464" s="246" t="s">
        <v>148</v>
      </c>
    </row>
    <row r="465" spans="1:65" s="13" customFormat="1" ht="11.25">
      <c r="B465" s="224"/>
      <c r="C465" s="225"/>
      <c r="D465" s="226" t="s">
        <v>156</v>
      </c>
      <c r="E465" s="227" t="s">
        <v>1</v>
      </c>
      <c r="F465" s="228" t="s">
        <v>562</v>
      </c>
      <c r="G465" s="225"/>
      <c r="H465" s="229">
        <v>2</v>
      </c>
      <c r="I465" s="230"/>
      <c r="J465" s="225"/>
      <c r="K465" s="225"/>
      <c r="L465" s="231"/>
      <c r="M465" s="232"/>
      <c r="N465" s="233"/>
      <c r="O465" s="233"/>
      <c r="P465" s="233"/>
      <c r="Q465" s="233"/>
      <c r="R465" s="233"/>
      <c r="S465" s="233"/>
      <c r="T465" s="234"/>
      <c r="AT465" s="235" t="s">
        <v>156</v>
      </c>
      <c r="AU465" s="235" t="s">
        <v>159</v>
      </c>
      <c r="AV465" s="13" t="s">
        <v>82</v>
      </c>
      <c r="AW465" s="13" t="s">
        <v>30</v>
      </c>
      <c r="AX465" s="13" t="s">
        <v>73</v>
      </c>
      <c r="AY465" s="235" t="s">
        <v>148</v>
      </c>
    </row>
    <row r="466" spans="1:65" s="14" customFormat="1" ht="11.25">
      <c r="B466" s="236"/>
      <c r="C466" s="237"/>
      <c r="D466" s="226" t="s">
        <v>156</v>
      </c>
      <c r="E466" s="238" t="s">
        <v>1</v>
      </c>
      <c r="F466" s="239" t="s">
        <v>158</v>
      </c>
      <c r="G466" s="237"/>
      <c r="H466" s="240">
        <v>2</v>
      </c>
      <c r="I466" s="241"/>
      <c r="J466" s="237"/>
      <c r="K466" s="237"/>
      <c r="L466" s="242"/>
      <c r="M466" s="243"/>
      <c r="N466" s="244"/>
      <c r="O466" s="244"/>
      <c r="P466" s="244"/>
      <c r="Q466" s="244"/>
      <c r="R466" s="244"/>
      <c r="S466" s="244"/>
      <c r="T466" s="245"/>
      <c r="AT466" s="246" t="s">
        <v>156</v>
      </c>
      <c r="AU466" s="246" t="s">
        <v>159</v>
      </c>
      <c r="AV466" s="14" t="s">
        <v>159</v>
      </c>
      <c r="AW466" s="14" t="s">
        <v>30</v>
      </c>
      <c r="AX466" s="14" t="s">
        <v>73</v>
      </c>
      <c r="AY466" s="246" t="s">
        <v>148</v>
      </c>
    </row>
    <row r="467" spans="1:65" s="15" customFormat="1" ht="11.25">
      <c r="B467" s="247"/>
      <c r="C467" s="248"/>
      <c r="D467" s="226" t="s">
        <v>156</v>
      </c>
      <c r="E467" s="249" t="s">
        <v>1</v>
      </c>
      <c r="F467" s="250" t="s">
        <v>171</v>
      </c>
      <c r="G467" s="248"/>
      <c r="H467" s="251">
        <v>63</v>
      </c>
      <c r="I467" s="252"/>
      <c r="J467" s="248"/>
      <c r="K467" s="248"/>
      <c r="L467" s="253"/>
      <c r="M467" s="254"/>
      <c r="N467" s="255"/>
      <c r="O467" s="255"/>
      <c r="P467" s="255"/>
      <c r="Q467" s="255"/>
      <c r="R467" s="255"/>
      <c r="S467" s="255"/>
      <c r="T467" s="256"/>
      <c r="AT467" s="257" t="s">
        <v>156</v>
      </c>
      <c r="AU467" s="257" t="s">
        <v>159</v>
      </c>
      <c r="AV467" s="15" t="s">
        <v>154</v>
      </c>
      <c r="AW467" s="15" t="s">
        <v>30</v>
      </c>
      <c r="AX467" s="15" t="s">
        <v>80</v>
      </c>
      <c r="AY467" s="257" t="s">
        <v>148</v>
      </c>
    </row>
    <row r="468" spans="1:65" s="2" customFormat="1" ht="21.75" customHeight="1">
      <c r="A468" s="35"/>
      <c r="B468" s="36"/>
      <c r="C468" s="210" t="s">
        <v>563</v>
      </c>
      <c r="D468" s="210" t="s">
        <v>150</v>
      </c>
      <c r="E468" s="211" t="s">
        <v>564</v>
      </c>
      <c r="F468" s="212" t="s">
        <v>565</v>
      </c>
      <c r="G468" s="213" t="s">
        <v>182</v>
      </c>
      <c r="H468" s="214">
        <v>1.8</v>
      </c>
      <c r="I468" s="215"/>
      <c r="J468" s="216">
        <f>ROUND(I468*H468,2)</f>
        <v>0</v>
      </c>
      <c r="K468" s="217"/>
      <c r="L468" s="40"/>
      <c r="M468" s="218" t="s">
        <v>1</v>
      </c>
      <c r="N468" s="219" t="s">
        <v>38</v>
      </c>
      <c r="O468" s="72"/>
      <c r="P468" s="220">
        <f>O468*H468</f>
        <v>0</v>
      </c>
      <c r="Q468" s="220">
        <v>2.46367</v>
      </c>
      <c r="R468" s="220">
        <f>Q468*H468</f>
        <v>4.4346060000000005</v>
      </c>
      <c r="S468" s="220">
        <v>0</v>
      </c>
      <c r="T468" s="221">
        <f>S468*H468</f>
        <v>0</v>
      </c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R468" s="222" t="s">
        <v>154</v>
      </c>
      <c r="AT468" s="222" t="s">
        <v>150</v>
      </c>
      <c r="AU468" s="222" t="s">
        <v>159</v>
      </c>
      <c r="AY468" s="18" t="s">
        <v>148</v>
      </c>
      <c r="BE468" s="223">
        <f>IF(N468="základní",J468,0)</f>
        <v>0</v>
      </c>
      <c r="BF468" s="223">
        <f>IF(N468="snížená",J468,0)</f>
        <v>0</v>
      </c>
      <c r="BG468" s="223">
        <f>IF(N468="zákl. přenesená",J468,0)</f>
        <v>0</v>
      </c>
      <c r="BH468" s="223">
        <f>IF(N468="sníž. přenesená",J468,0)</f>
        <v>0</v>
      </c>
      <c r="BI468" s="223">
        <f>IF(N468="nulová",J468,0)</f>
        <v>0</v>
      </c>
      <c r="BJ468" s="18" t="s">
        <v>80</v>
      </c>
      <c r="BK468" s="223">
        <f>ROUND(I468*H468,2)</f>
        <v>0</v>
      </c>
      <c r="BL468" s="18" t="s">
        <v>154</v>
      </c>
      <c r="BM468" s="222" t="s">
        <v>566</v>
      </c>
    </row>
    <row r="469" spans="1:65" s="13" customFormat="1" ht="11.25">
      <c r="B469" s="224"/>
      <c r="C469" s="225"/>
      <c r="D469" s="226" t="s">
        <v>156</v>
      </c>
      <c r="E469" s="227" t="s">
        <v>1</v>
      </c>
      <c r="F469" s="228" t="s">
        <v>567</v>
      </c>
      <c r="G469" s="225"/>
      <c r="H469" s="229">
        <v>1.8</v>
      </c>
      <c r="I469" s="230"/>
      <c r="J469" s="225"/>
      <c r="K469" s="225"/>
      <c r="L469" s="231"/>
      <c r="M469" s="232"/>
      <c r="N469" s="233"/>
      <c r="O469" s="233"/>
      <c r="P469" s="233"/>
      <c r="Q469" s="233"/>
      <c r="R469" s="233"/>
      <c r="S469" s="233"/>
      <c r="T469" s="234"/>
      <c r="AT469" s="235" t="s">
        <v>156</v>
      </c>
      <c r="AU469" s="235" t="s">
        <v>159</v>
      </c>
      <c r="AV469" s="13" t="s">
        <v>82</v>
      </c>
      <c r="AW469" s="13" t="s">
        <v>30</v>
      </c>
      <c r="AX469" s="13" t="s">
        <v>73</v>
      </c>
      <c r="AY469" s="235" t="s">
        <v>148</v>
      </c>
    </row>
    <row r="470" spans="1:65" s="14" customFormat="1" ht="11.25">
      <c r="B470" s="236"/>
      <c r="C470" s="237"/>
      <c r="D470" s="226" t="s">
        <v>156</v>
      </c>
      <c r="E470" s="238" t="s">
        <v>1</v>
      </c>
      <c r="F470" s="239" t="s">
        <v>158</v>
      </c>
      <c r="G470" s="237"/>
      <c r="H470" s="240">
        <v>1.8</v>
      </c>
      <c r="I470" s="241"/>
      <c r="J470" s="237"/>
      <c r="K470" s="237"/>
      <c r="L470" s="242"/>
      <c r="M470" s="243"/>
      <c r="N470" s="244"/>
      <c r="O470" s="244"/>
      <c r="P470" s="244"/>
      <c r="Q470" s="244"/>
      <c r="R470" s="244"/>
      <c r="S470" s="244"/>
      <c r="T470" s="245"/>
      <c r="AT470" s="246" t="s">
        <v>156</v>
      </c>
      <c r="AU470" s="246" t="s">
        <v>159</v>
      </c>
      <c r="AV470" s="14" t="s">
        <v>159</v>
      </c>
      <c r="AW470" s="14" t="s">
        <v>30</v>
      </c>
      <c r="AX470" s="14" t="s">
        <v>80</v>
      </c>
      <c r="AY470" s="246" t="s">
        <v>148</v>
      </c>
    </row>
    <row r="471" spans="1:65" s="2" customFormat="1" ht="16.5" customHeight="1">
      <c r="A471" s="35"/>
      <c r="B471" s="36"/>
      <c r="C471" s="210" t="s">
        <v>568</v>
      </c>
      <c r="D471" s="210" t="s">
        <v>150</v>
      </c>
      <c r="E471" s="211" t="s">
        <v>569</v>
      </c>
      <c r="F471" s="212" t="s">
        <v>570</v>
      </c>
      <c r="G471" s="213" t="s">
        <v>318</v>
      </c>
      <c r="H471" s="214">
        <v>2.7</v>
      </c>
      <c r="I471" s="215"/>
      <c r="J471" s="216">
        <f>ROUND(I471*H471,2)</f>
        <v>0</v>
      </c>
      <c r="K471" s="217"/>
      <c r="L471" s="40"/>
      <c r="M471" s="218" t="s">
        <v>1</v>
      </c>
      <c r="N471" s="219" t="s">
        <v>38</v>
      </c>
      <c r="O471" s="72"/>
      <c r="P471" s="220">
        <f>O471*H471</f>
        <v>0</v>
      </c>
      <c r="Q471" s="220">
        <v>0</v>
      </c>
      <c r="R471" s="220">
        <f>Q471*H471</f>
        <v>0</v>
      </c>
      <c r="S471" s="220">
        <v>0</v>
      </c>
      <c r="T471" s="221">
        <f>S471*H471</f>
        <v>0</v>
      </c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R471" s="222" t="s">
        <v>154</v>
      </c>
      <c r="AT471" s="222" t="s">
        <v>150</v>
      </c>
      <c r="AU471" s="222" t="s">
        <v>159</v>
      </c>
      <c r="AY471" s="18" t="s">
        <v>148</v>
      </c>
      <c r="BE471" s="223">
        <f>IF(N471="základní",J471,0)</f>
        <v>0</v>
      </c>
      <c r="BF471" s="223">
        <f>IF(N471="snížená",J471,0)</f>
        <v>0</v>
      </c>
      <c r="BG471" s="223">
        <f>IF(N471="zákl. přenesená",J471,0)</f>
        <v>0</v>
      </c>
      <c r="BH471" s="223">
        <f>IF(N471="sníž. přenesená",J471,0)</f>
        <v>0</v>
      </c>
      <c r="BI471" s="223">
        <f>IF(N471="nulová",J471,0)</f>
        <v>0</v>
      </c>
      <c r="BJ471" s="18" t="s">
        <v>80</v>
      </c>
      <c r="BK471" s="223">
        <f>ROUND(I471*H471,2)</f>
        <v>0</v>
      </c>
      <c r="BL471" s="18" t="s">
        <v>154</v>
      </c>
      <c r="BM471" s="222" t="s">
        <v>571</v>
      </c>
    </row>
    <row r="472" spans="1:65" s="13" customFormat="1" ht="11.25">
      <c r="B472" s="224"/>
      <c r="C472" s="225"/>
      <c r="D472" s="226" t="s">
        <v>156</v>
      </c>
      <c r="E472" s="227" t="s">
        <v>1</v>
      </c>
      <c r="F472" s="228" t="s">
        <v>572</v>
      </c>
      <c r="G472" s="225"/>
      <c r="H472" s="229">
        <v>2.7</v>
      </c>
      <c r="I472" s="230"/>
      <c r="J472" s="225"/>
      <c r="K472" s="225"/>
      <c r="L472" s="231"/>
      <c r="M472" s="232"/>
      <c r="N472" s="233"/>
      <c r="O472" s="233"/>
      <c r="P472" s="233"/>
      <c r="Q472" s="233"/>
      <c r="R472" s="233"/>
      <c r="S472" s="233"/>
      <c r="T472" s="234"/>
      <c r="AT472" s="235" t="s">
        <v>156</v>
      </c>
      <c r="AU472" s="235" t="s">
        <v>159</v>
      </c>
      <c r="AV472" s="13" t="s">
        <v>82</v>
      </c>
      <c r="AW472" s="13" t="s">
        <v>30</v>
      </c>
      <c r="AX472" s="13" t="s">
        <v>73</v>
      </c>
      <c r="AY472" s="235" t="s">
        <v>148</v>
      </c>
    </row>
    <row r="473" spans="1:65" s="14" customFormat="1" ht="11.25">
      <c r="B473" s="236"/>
      <c r="C473" s="237"/>
      <c r="D473" s="226" t="s">
        <v>156</v>
      </c>
      <c r="E473" s="238" t="s">
        <v>1</v>
      </c>
      <c r="F473" s="239" t="s">
        <v>158</v>
      </c>
      <c r="G473" s="237"/>
      <c r="H473" s="240">
        <v>2.7</v>
      </c>
      <c r="I473" s="241"/>
      <c r="J473" s="237"/>
      <c r="K473" s="237"/>
      <c r="L473" s="242"/>
      <c r="M473" s="243"/>
      <c r="N473" s="244"/>
      <c r="O473" s="244"/>
      <c r="P473" s="244"/>
      <c r="Q473" s="244"/>
      <c r="R473" s="244"/>
      <c r="S473" s="244"/>
      <c r="T473" s="245"/>
      <c r="AT473" s="246" t="s">
        <v>156</v>
      </c>
      <c r="AU473" s="246" t="s">
        <v>159</v>
      </c>
      <c r="AV473" s="14" t="s">
        <v>159</v>
      </c>
      <c r="AW473" s="14" t="s">
        <v>30</v>
      </c>
      <c r="AX473" s="14" t="s">
        <v>80</v>
      </c>
      <c r="AY473" s="246" t="s">
        <v>148</v>
      </c>
    </row>
    <row r="474" spans="1:65" s="12" customFormat="1" ht="20.85" customHeight="1">
      <c r="B474" s="194"/>
      <c r="C474" s="195"/>
      <c r="D474" s="196" t="s">
        <v>72</v>
      </c>
      <c r="E474" s="208" t="s">
        <v>573</v>
      </c>
      <c r="F474" s="208" t="s">
        <v>574</v>
      </c>
      <c r="G474" s="195"/>
      <c r="H474" s="195"/>
      <c r="I474" s="198"/>
      <c r="J474" s="209">
        <f>BK474</f>
        <v>0</v>
      </c>
      <c r="K474" s="195"/>
      <c r="L474" s="200"/>
      <c r="M474" s="201"/>
      <c r="N474" s="202"/>
      <c r="O474" s="202"/>
      <c r="P474" s="203">
        <f>SUM(P475:P477)</f>
        <v>0</v>
      </c>
      <c r="Q474" s="202"/>
      <c r="R474" s="203">
        <f>SUM(R475:R477)</f>
        <v>1.9200000000000003E-3</v>
      </c>
      <c r="S474" s="202"/>
      <c r="T474" s="204">
        <f>SUM(T475:T477)</f>
        <v>0</v>
      </c>
      <c r="AR474" s="205" t="s">
        <v>80</v>
      </c>
      <c r="AT474" s="206" t="s">
        <v>72</v>
      </c>
      <c r="AU474" s="206" t="s">
        <v>82</v>
      </c>
      <c r="AY474" s="205" t="s">
        <v>148</v>
      </c>
      <c r="BK474" s="207">
        <f>SUM(BK475:BK477)</f>
        <v>0</v>
      </c>
    </row>
    <row r="475" spans="1:65" s="2" customFormat="1" ht="21.75" customHeight="1">
      <c r="A475" s="35"/>
      <c r="B475" s="36"/>
      <c r="C475" s="210" t="s">
        <v>575</v>
      </c>
      <c r="D475" s="210" t="s">
        <v>150</v>
      </c>
      <c r="E475" s="211" t="s">
        <v>576</v>
      </c>
      <c r="F475" s="212" t="s">
        <v>577</v>
      </c>
      <c r="G475" s="213" t="s">
        <v>381</v>
      </c>
      <c r="H475" s="214">
        <v>24</v>
      </c>
      <c r="I475" s="215"/>
      <c r="J475" s="216">
        <f>ROUND(I475*H475,2)</f>
        <v>0</v>
      </c>
      <c r="K475" s="217"/>
      <c r="L475" s="40"/>
      <c r="M475" s="218" t="s">
        <v>1</v>
      </c>
      <c r="N475" s="219" t="s">
        <v>38</v>
      </c>
      <c r="O475" s="72"/>
      <c r="P475" s="220">
        <f>O475*H475</f>
        <v>0</v>
      </c>
      <c r="Q475" s="220">
        <v>8.0000000000000007E-5</v>
      </c>
      <c r="R475" s="220">
        <f>Q475*H475</f>
        <v>1.9200000000000003E-3</v>
      </c>
      <c r="S475" s="220">
        <v>0</v>
      </c>
      <c r="T475" s="221">
        <f>S475*H475</f>
        <v>0</v>
      </c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R475" s="222" t="s">
        <v>154</v>
      </c>
      <c r="AT475" s="222" t="s">
        <v>150</v>
      </c>
      <c r="AU475" s="222" t="s">
        <v>159</v>
      </c>
      <c r="AY475" s="18" t="s">
        <v>148</v>
      </c>
      <c r="BE475" s="223">
        <f>IF(N475="základní",J475,0)</f>
        <v>0</v>
      </c>
      <c r="BF475" s="223">
        <f>IF(N475="snížená",J475,0)</f>
        <v>0</v>
      </c>
      <c r="BG475" s="223">
        <f>IF(N475="zákl. přenesená",J475,0)</f>
        <v>0</v>
      </c>
      <c r="BH475" s="223">
        <f>IF(N475="sníž. přenesená",J475,0)</f>
        <v>0</v>
      </c>
      <c r="BI475" s="223">
        <f>IF(N475="nulová",J475,0)</f>
        <v>0</v>
      </c>
      <c r="BJ475" s="18" t="s">
        <v>80</v>
      </c>
      <c r="BK475" s="223">
        <f>ROUND(I475*H475,2)</f>
        <v>0</v>
      </c>
      <c r="BL475" s="18" t="s">
        <v>154</v>
      </c>
      <c r="BM475" s="222" t="s">
        <v>578</v>
      </c>
    </row>
    <row r="476" spans="1:65" s="13" customFormat="1" ht="11.25">
      <c r="B476" s="224"/>
      <c r="C476" s="225"/>
      <c r="D476" s="226" t="s">
        <v>156</v>
      </c>
      <c r="E476" s="227" t="s">
        <v>1</v>
      </c>
      <c r="F476" s="228" t="s">
        <v>579</v>
      </c>
      <c r="G476" s="225"/>
      <c r="H476" s="229">
        <v>24</v>
      </c>
      <c r="I476" s="230"/>
      <c r="J476" s="225"/>
      <c r="K476" s="225"/>
      <c r="L476" s="231"/>
      <c r="M476" s="232"/>
      <c r="N476" s="233"/>
      <c r="O476" s="233"/>
      <c r="P476" s="233"/>
      <c r="Q476" s="233"/>
      <c r="R476" s="233"/>
      <c r="S476" s="233"/>
      <c r="T476" s="234"/>
      <c r="AT476" s="235" t="s">
        <v>156</v>
      </c>
      <c r="AU476" s="235" t="s">
        <v>159</v>
      </c>
      <c r="AV476" s="13" t="s">
        <v>82</v>
      </c>
      <c r="AW476" s="13" t="s">
        <v>30</v>
      </c>
      <c r="AX476" s="13" t="s">
        <v>73</v>
      </c>
      <c r="AY476" s="235" t="s">
        <v>148</v>
      </c>
    </row>
    <row r="477" spans="1:65" s="14" customFormat="1" ht="11.25">
      <c r="B477" s="236"/>
      <c r="C477" s="237"/>
      <c r="D477" s="226" t="s">
        <v>156</v>
      </c>
      <c r="E477" s="238" t="s">
        <v>1</v>
      </c>
      <c r="F477" s="239" t="s">
        <v>158</v>
      </c>
      <c r="G477" s="237"/>
      <c r="H477" s="240">
        <v>24</v>
      </c>
      <c r="I477" s="241"/>
      <c r="J477" s="237"/>
      <c r="K477" s="237"/>
      <c r="L477" s="242"/>
      <c r="M477" s="243"/>
      <c r="N477" s="244"/>
      <c r="O477" s="244"/>
      <c r="P477" s="244"/>
      <c r="Q477" s="244"/>
      <c r="R477" s="244"/>
      <c r="S477" s="244"/>
      <c r="T477" s="245"/>
      <c r="AT477" s="246" t="s">
        <v>156</v>
      </c>
      <c r="AU477" s="246" t="s">
        <v>159</v>
      </c>
      <c r="AV477" s="14" t="s">
        <v>159</v>
      </c>
      <c r="AW477" s="14" t="s">
        <v>30</v>
      </c>
      <c r="AX477" s="14" t="s">
        <v>80</v>
      </c>
      <c r="AY477" s="246" t="s">
        <v>148</v>
      </c>
    </row>
    <row r="478" spans="1:65" s="12" customFormat="1" ht="20.85" customHeight="1">
      <c r="B478" s="194"/>
      <c r="C478" s="195"/>
      <c r="D478" s="196" t="s">
        <v>72</v>
      </c>
      <c r="E478" s="208" t="s">
        <v>580</v>
      </c>
      <c r="F478" s="208" t="s">
        <v>581</v>
      </c>
      <c r="G478" s="195"/>
      <c r="H478" s="195"/>
      <c r="I478" s="198"/>
      <c r="J478" s="209">
        <f>BK478</f>
        <v>0</v>
      </c>
      <c r="K478" s="195"/>
      <c r="L478" s="200"/>
      <c r="M478" s="201"/>
      <c r="N478" s="202"/>
      <c r="O478" s="202"/>
      <c r="P478" s="203">
        <f>SUM(P479:P485)</f>
        <v>0</v>
      </c>
      <c r="Q478" s="202"/>
      <c r="R478" s="203">
        <f>SUM(R479:R485)</f>
        <v>1.3022969999999998</v>
      </c>
      <c r="S478" s="202"/>
      <c r="T478" s="204">
        <f>SUM(T479:T485)</f>
        <v>25.679999999999996</v>
      </c>
      <c r="AR478" s="205" t="s">
        <v>80</v>
      </c>
      <c r="AT478" s="206" t="s">
        <v>72</v>
      </c>
      <c r="AU478" s="206" t="s">
        <v>82</v>
      </c>
      <c r="AY478" s="205" t="s">
        <v>148</v>
      </c>
      <c r="BK478" s="207">
        <f>SUM(BK479:BK485)</f>
        <v>0</v>
      </c>
    </row>
    <row r="479" spans="1:65" s="2" customFormat="1" ht="16.5" customHeight="1">
      <c r="A479" s="35"/>
      <c r="B479" s="36"/>
      <c r="C479" s="210" t="s">
        <v>582</v>
      </c>
      <c r="D479" s="210" t="s">
        <v>150</v>
      </c>
      <c r="E479" s="211" t="s">
        <v>583</v>
      </c>
      <c r="F479" s="212" t="s">
        <v>584</v>
      </c>
      <c r="G479" s="213" t="s">
        <v>182</v>
      </c>
      <c r="H479" s="214">
        <v>10.7</v>
      </c>
      <c r="I479" s="215"/>
      <c r="J479" s="216">
        <f>ROUND(I479*H479,2)</f>
        <v>0</v>
      </c>
      <c r="K479" s="217"/>
      <c r="L479" s="40"/>
      <c r="M479" s="218" t="s">
        <v>1</v>
      </c>
      <c r="N479" s="219" t="s">
        <v>38</v>
      </c>
      <c r="O479" s="72"/>
      <c r="P479" s="220">
        <f>O479*H479</f>
        <v>0</v>
      </c>
      <c r="Q479" s="220">
        <v>0.12171</v>
      </c>
      <c r="R479" s="220">
        <f>Q479*H479</f>
        <v>1.3022969999999998</v>
      </c>
      <c r="S479" s="220">
        <v>2.4</v>
      </c>
      <c r="T479" s="221">
        <f>S479*H479</f>
        <v>25.679999999999996</v>
      </c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R479" s="222" t="s">
        <v>154</v>
      </c>
      <c r="AT479" s="222" t="s">
        <v>150</v>
      </c>
      <c r="AU479" s="222" t="s">
        <v>159</v>
      </c>
      <c r="AY479" s="18" t="s">
        <v>148</v>
      </c>
      <c r="BE479" s="223">
        <f>IF(N479="základní",J479,0)</f>
        <v>0</v>
      </c>
      <c r="BF479" s="223">
        <f>IF(N479="snížená",J479,0)</f>
        <v>0</v>
      </c>
      <c r="BG479" s="223">
        <f>IF(N479="zákl. přenesená",J479,0)</f>
        <v>0</v>
      </c>
      <c r="BH479" s="223">
        <f>IF(N479="sníž. přenesená",J479,0)</f>
        <v>0</v>
      </c>
      <c r="BI479" s="223">
        <f>IF(N479="nulová",J479,0)</f>
        <v>0</v>
      </c>
      <c r="BJ479" s="18" t="s">
        <v>80</v>
      </c>
      <c r="BK479" s="223">
        <f>ROUND(I479*H479,2)</f>
        <v>0</v>
      </c>
      <c r="BL479" s="18" t="s">
        <v>154</v>
      </c>
      <c r="BM479" s="222" t="s">
        <v>585</v>
      </c>
    </row>
    <row r="480" spans="1:65" s="16" customFormat="1" ht="11.25">
      <c r="B480" s="258"/>
      <c r="C480" s="259"/>
      <c r="D480" s="226" t="s">
        <v>156</v>
      </c>
      <c r="E480" s="260" t="s">
        <v>1</v>
      </c>
      <c r="F480" s="261" t="s">
        <v>586</v>
      </c>
      <c r="G480" s="259"/>
      <c r="H480" s="260" t="s">
        <v>1</v>
      </c>
      <c r="I480" s="262"/>
      <c r="J480" s="259"/>
      <c r="K480" s="259"/>
      <c r="L480" s="263"/>
      <c r="M480" s="264"/>
      <c r="N480" s="265"/>
      <c r="O480" s="265"/>
      <c r="P480" s="265"/>
      <c r="Q480" s="265"/>
      <c r="R480" s="265"/>
      <c r="S480" s="265"/>
      <c r="T480" s="266"/>
      <c r="AT480" s="267" t="s">
        <v>156</v>
      </c>
      <c r="AU480" s="267" t="s">
        <v>159</v>
      </c>
      <c r="AV480" s="16" t="s">
        <v>80</v>
      </c>
      <c r="AW480" s="16" t="s">
        <v>30</v>
      </c>
      <c r="AX480" s="16" t="s">
        <v>73</v>
      </c>
      <c r="AY480" s="267" t="s">
        <v>148</v>
      </c>
    </row>
    <row r="481" spans="1:65" s="13" customFormat="1" ht="11.25">
      <c r="B481" s="224"/>
      <c r="C481" s="225"/>
      <c r="D481" s="226" t="s">
        <v>156</v>
      </c>
      <c r="E481" s="227" t="s">
        <v>1</v>
      </c>
      <c r="F481" s="228" t="s">
        <v>587</v>
      </c>
      <c r="G481" s="225"/>
      <c r="H481" s="229">
        <v>3.36</v>
      </c>
      <c r="I481" s="230"/>
      <c r="J481" s="225"/>
      <c r="K481" s="225"/>
      <c r="L481" s="231"/>
      <c r="M481" s="232"/>
      <c r="N481" s="233"/>
      <c r="O481" s="233"/>
      <c r="P481" s="233"/>
      <c r="Q481" s="233"/>
      <c r="R481" s="233"/>
      <c r="S481" s="233"/>
      <c r="T481" s="234"/>
      <c r="AT481" s="235" t="s">
        <v>156</v>
      </c>
      <c r="AU481" s="235" t="s">
        <v>159</v>
      </c>
      <c r="AV481" s="13" t="s">
        <v>82</v>
      </c>
      <c r="AW481" s="13" t="s">
        <v>30</v>
      </c>
      <c r="AX481" s="13" t="s">
        <v>73</v>
      </c>
      <c r="AY481" s="235" t="s">
        <v>148</v>
      </c>
    </row>
    <row r="482" spans="1:65" s="13" customFormat="1" ht="11.25">
      <c r="B482" s="224"/>
      <c r="C482" s="225"/>
      <c r="D482" s="226" t="s">
        <v>156</v>
      </c>
      <c r="E482" s="227" t="s">
        <v>1</v>
      </c>
      <c r="F482" s="228" t="s">
        <v>588</v>
      </c>
      <c r="G482" s="225"/>
      <c r="H482" s="229">
        <v>5.2</v>
      </c>
      <c r="I482" s="230"/>
      <c r="J482" s="225"/>
      <c r="K482" s="225"/>
      <c r="L482" s="231"/>
      <c r="M482" s="232"/>
      <c r="N482" s="233"/>
      <c r="O482" s="233"/>
      <c r="P482" s="233"/>
      <c r="Q482" s="233"/>
      <c r="R482" s="233"/>
      <c r="S482" s="233"/>
      <c r="T482" s="234"/>
      <c r="AT482" s="235" t="s">
        <v>156</v>
      </c>
      <c r="AU482" s="235" t="s">
        <v>159</v>
      </c>
      <c r="AV482" s="13" t="s">
        <v>82</v>
      </c>
      <c r="AW482" s="13" t="s">
        <v>30</v>
      </c>
      <c r="AX482" s="13" t="s">
        <v>73</v>
      </c>
      <c r="AY482" s="235" t="s">
        <v>148</v>
      </c>
    </row>
    <row r="483" spans="1:65" s="14" customFormat="1" ht="11.25">
      <c r="B483" s="236"/>
      <c r="C483" s="237"/>
      <c r="D483" s="226" t="s">
        <v>156</v>
      </c>
      <c r="E483" s="238" t="s">
        <v>1</v>
      </c>
      <c r="F483" s="239" t="s">
        <v>158</v>
      </c>
      <c r="G483" s="237"/>
      <c r="H483" s="240">
        <v>8.56</v>
      </c>
      <c r="I483" s="241"/>
      <c r="J483" s="237"/>
      <c r="K483" s="237"/>
      <c r="L483" s="242"/>
      <c r="M483" s="243"/>
      <c r="N483" s="244"/>
      <c r="O483" s="244"/>
      <c r="P483" s="244"/>
      <c r="Q483" s="244"/>
      <c r="R483" s="244"/>
      <c r="S483" s="244"/>
      <c r="T483" s="245"/>
      <c r="AT483" s="246" t="s">
        <v>156</v>
      </c>
      <c r="AU483" s="246" t="s">
        <v>159</v>
      </c>
      <c r="AV483" s="14" t="s">
        <v>159</v>
      </c>
      <c r="AW483" s="14" t="s">
        <v>30</v>
      </c>
      <c r="AX483" s="14" t="s">
        <v>73</v>
      </c>
      <c r="AY483" s="246" t="s">
        <v>148</v>
      </c>
    </row>
    <row r="484" spans="1:65" s="15" customFormat="1" ht="11.25">
      <c r="B484" s="247"/>
      <c r="C484" s="248"/>
      <c r="D484" s="226" t="s">
        <v>156</v>
      </c>
      <c r="E484" s="249" t="s">
        <v>1</v>
      </c>
      <c r="F484" s="250" t="s">
        <v>171</v>
      </c>
      <c r="G484" s="248"/>
      <c r="H484" s="251">
        <v>8.56</v>
      </c>
      <c r="I484" s="252"/>
      <c r="J484" s="248"/>
      <c r="K484" s="248"/>
      <c r="L484" s="253"/>
      <c r="M484" s="254"/>
      <c r="N484" s="255"/>
      <c r="O484" s="255"/>
      <c r="P484" s="255"/>
      <c r="Q484" s="255"/>
      <c r="R484" s="255"/>
      <c r="S484" s="255"/>
      <c r="T484" s="256"/>
      <c r="AT484" s="257" t="s">
        <v>156</v>
      </c>
      <c r="AU484" s="257" t="s">
        <v>159</v>
      </c>
      <c r="AV484" s="15" t="s">
        <v>154</v>
      </c>
      <c r="AW484" s="15" t="s">
        <v>30</v>
      </c>
      <c r="AX484" s="15" t="s">
        <v>73</v>
      </c>
      <c r="AY484" s="257" t="s">
        <v>148</v>
      </c>
    </row>
    <row r="485" spans="1:65" s="13" customFormat="1" ht="11.25">
      <c r="B485" s="224"/>
      <c r="C485" s="225"/>
      <c r="D485" s="226" t="s">
        <v>156</v>
      </c>
      <c r="E485" s="227" t="s">
        <v>1</v>
      </c>
      <c r="F485" s="228" t="s">
        <v>589</v>
      </c>
      <c r="G485" s="225"/>
      <c r="H485" s="229">
        <v>10.7</v>
      </c>
      <c r="I485" s="230"/>
      <c r="J485" s="225"/>
      <c r="K485" s="225"/>
      <c r="L485" s="231"/>
      <c r="M485" s="232"/>
      <c r="N485" s="233"/>
      <c r="O485" s="233"/>
      <c r="P485" s="233"/>
      <c r="Q485" s="233"/>
      <c r="R485" s="233"/>
      <c r="S485" s="233"/>
      <c r="T485" s="234"/>
      <c r="AT485" s="235" t="s">
        <v>156</v>
      </c>
      <c r="AU485" s="235" t="s">
        <v>159</v>
      </c>
      <c r="AV485" s="13" t="s">
        <v>82</v>
      </c>
      <c r="AW485" s="13" t="s">
        <v>30</v>
      </c>
      <c r="AX485" s="13" t="s">
        <v>80</v>
      </c>
      <c r="AY485" s="235" t="s">
        <v>148</v>
      </c>
    </row>
    <row r="486" spans="1:65" s="12" customFormat="1" ht="22.9" customHeight="1">
      <c r="B486" s="194"/>
      <c r="C486" s="195"/>
      <c r="D486" s="196" t="s">
        <v>72</v>
      </c>
      <c r="E486" s="208" t="s">
        <v>590</v>
      </c>
      <c r="F486" s="208" t="s">
        <v>591</v>
      </c>
      <c r="G486" s="195"/>
      <c r="H486" s="195"/>
      <c r="I486" s="198"/>
      <c r="J486" s="209">
        <f>BK486</f>
        <v>0</v>
      </c>
      <c r="K486" s="195"/>
      <c r="L486" s="200"/>
      <c r="M486" s="201"/>
      <c r="N486" s="202"/>
      <c r="O486" s="202"/>
      <c r="P486" s="203">
        <f>SUM(P487:P496)</f>
        <v>0</v>
      </c>
      <c r="Q486" s="202"/>
      <c r="R486" s="203">
        <f>SUM(R487:R496)</f>
        <v>0</v>
      </c>
      <c r="S486" s="202"/>
      <c r="T486" s="204">
        <f>SUM(T487:T496)</f>
        <v>0</v>
      </c>
      <c r="AR486" s="205" t="s">
        <v>80</v>
      </c>
      <c r="AT486" s="206" t="s">
        <v>72</v>
      </c>
      <c r="AU486" s="206" t="s">
        <v>80</v>
      </c>
      <c r="AY486" s="205" t="s">
        <v>148</v>
      </c>
      <c r="BK486" s="207">
        <f>SUM(BK487:BK496)</f>
        <v>0</v>
      </c>
    </row>
    <row r="487" spans="1:65" s="2" customFormat="1" ht="21.75" customHeight="1">
      <c r="A487" s="35"/>
      <c r="B487" s="36"/>
      <c r="C487" s="210" t="s">
        <v>592</v>
      </c>
      <c r="D487" s="210" t="s">
        <v>150</v>
      </c>
      <c r="E487" s="211" t="s">
        <v>593</v>
      </c>
      <c r="F487" s="212" t="s">
        <v>594</v>
      </c>
      <c r="G487" s="213" t="s">
        <v>254</v>
      </c>
      <c r="H487" s="214">
        <v>414.2</v>
      </c>
      <c r="I487" s="215"/>
      <c r="J487" s="216">
        <f>ROUND(I487*H487,2)</f>
        <v>0</v>
      </c>
      <c r="K487" s="217"/>
      <c r="L487" s="40"/>
      <c r="M487" s="218" t="s">
        <v>1</v>
      </c>
      <c r="N487" s="219" t="s">
        <v>38</v>
      </c>
      <c r="O487" s="72"/>
      <c r="P487" s="220">
        <f>O487*H487</f>
        <v>0</v>
      </c>
      <c r="Q487" s="220">
        <v>0</v>
      </c>
      <c r="R487" s="220">
        <f>Q487*H487</f>
        <v>0</v>
      </c>
      <c r="S487" s="220">
        <v>0</v>
      </c>
      <c r="T487" s="221">
        <f>S487*H487</f>
        <v>0</v>
      </c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R487" s="222" t="s">
        <v>154</v>
      </c>
      <c r="AT487" s="222" t="s">
        <v>150</v>
      </c>
      <c r="AU487" s="222" t="s">
        <v>82</v>
      </c>
      <c r="AY487" s="18" t="s">
        <v>148</v>
      </c>
      <c r="BE487" s="223">
        <f>IF(N487="základní",J487,0)</f>
        <v>0</v>
      </c>
      <c r="BF487" s="223">
        <f>IF(N487="snížená",J487,0)</f>
        <v>0</v>
      </c>
      <c r="BG487" s="223">
        <f>IF(N487="zákl. přenesená",J487,0)</f>
        <v>0</v>
      </c>
      <c r="BH487" s="223">
        <f>IF(N487="sníž. přenesená",J487,0)</f>
        <v>0</v>
      </c>
      <c r="BI487" s="223">
        <f>IF(N487="nulová",J487,0)</f>
        <v>0</v>
      </c>
      <c r="BJ487" s="18" t="s">
        <v>80</v>
      </c>
      <c r="BK487" s="223">
        <f>ROUND(I487*H487,2)</f>
        <v>0</v>
      </c>
      <c r="BL487" s="18" t="s">
        <v>154</v>
      </c>
      <c r="BM487" s="222" t="s">
        <v>595</v>
      </c>
    </row>
    <row r="488" spans="1:65" s="2" customFormat="1" ht="21.75" customHeight="1">
      <c r="A488" s="35"/>
      <c r="B488" s="36"/>
      <c r="C488" s="210" t="s">
        <v>596</v>
      </c>
      <c r="D488" s="210" t="s">
        <v>150</v>
      </c>
      <c r="E488" s="211" t="s">
        <v>597</v>
      </c>
      <c r="F488" s="212" t="s">
        <v>598</v>
      </c>
      <c r="G488" s="213" t="s">
        <v>254</v>
      </c>
      <c r="H488" s="214">
        <v>7869.8</v>
      </c>
      <c r="I488" s="215"/>
      <c r="J488" s="216">
        <f>ROUND(I488*H488,2)</f>
        <v>0</v>
      </c>
      <c r="K488" s="217"/>
      <c r="L488" s="40"/>
      <c r="M488" s="218" t="s">
        <v>1</v>
      </c>
      <c r="N488" s="219" t="s">
        <v>38</v>
      </c>
      <c r="O488" s="72"/>
      <c r="P488" s="220">
        <f>O488*H488</f>
        <v>0</v>
      </c>
      <c r="Q488" s="220">
        <v>0</v>
      </c>
      <c r="R488" s="220">
        <f>Q488*H488</f>
        <v>0</v>
      </c>
      <c r="S488" s="220">
        <v>0</v>
      </c>
      <c r="T488" s="221">
        <f>S488*H488</f>
        <v>0</v>
      </c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R488" s="222" t="s">
        <v>154</v>
      </c>
      <c r="AT488" s="222" t="s">
        <v>150</v>
      </c>
      <c r="AU488" s="222" t="s">
        <v>82</v>
      </c>
      <c r="AY488" s="18" t="s">
        <v>148</v>
      </c>
      <c r="BE488" s="223">
        <f>IF(N488="základní",J488,0)</f>
        <v>0</v>
      </c>
      <c r="BF488" s="223">
        <f>IF(N488="snížená",J488,0)</f>
        <v>0</v>
      </c>
      <c r="BG488" s="223">
        <f>IF(N488="zákl. přenesená",J488,0)</f>
        <v>0</v>
      </c>
      <c r="BH488" s="223">
        <f>IF(N488="sníž. přenesená",J488,0)</f>
        <v>0</v>
      </c>
      <c r="BI488" s="223">
        <f>IF(N488="nulová",J488,0)</f>
        <v>0</v>
      </c>
      <c r="BJ488" s="18" t="s">
        <v>80</v>
      </c>
      <c r="BK488" s="223">
        <f>ROUND(I488*H488,2)</f>
        <v>0</v>
      </c>
      <c r="BL488" s="18" t="s">
        <v>154</v>
      </c>
      <c r="BM488" s="222" t="s">
        <v>599</v>
      </c>
    </row>
    <row r="489" spans="1:65" s="13" customFormat="1" ht="11.25">
      <c r="B489" s="224"/>
      <c r="C489" s="225"/>
      <c r="D489" s="226" t="s">
        <v>156</v>
      </c>
      <c r="E489" s="227" t="s">
        <v>1</v>
      </c>
      <c r="F489" s="228" t="s">
        <v>600</v>
      </c>
      <c r="G489" s="225"/>
      <c r="H489" s="229">
        <v>7869.8</v>
      </c>
      <c r="I489" s="230"/>
      <c r="J489" s="225"/>
      <c r="K489" s="225"/>
      <c r="L489" s="231"/>
      <c r="M489" s="232"/>
      <c r="N489" s="233"/>
      <c r="O489" s="233"/>
      <c r="P489" s="233"/>
      <c r="Q489" s="233"/>
      <c r="R489" s="233"/>
      <c r="S489" s="233"/>
      <c r="T489" s="234"/>
      <c r="AT489" s="235" t="s">
        <v>156</v>
      </c>
      <c r="AU489" s="235" t="s">
        <v>82</v>
      </c>
      <c r="AV489" s="13" t="s">
        <v>82</v>
      </c>
      <c r="AW489" s="13" t="s">
        <v>30</v>
      </c>
      <c r="AX489" s="13" t="s">
        <v>73</v>
      </c>
      <c r="AY489" s="235" t="s">
        <v>148</v>
      </c>
    </row>
    <row r="490" spans="1:65" s="14" customFormat="1" ht="11.25">
      <c r="B490" s="236"/>
      <c r="C490" s="237"/>
      <c r="D490" s="226" t="s">
        <v>156</v>
      </c>
      <c r="E490" s="238" t="s">
        <v>1</v>
      </c>
      <c r="F490" s="239" t="s">
        <v>158</v>
      </c>
      <c r="G490" s="237"/>
      <c r="H490" s="240">
        <v>7869.8</v>
      </c>
      <c r="I490" s="241"/>
      <c r="J490" s="237"/>
      <c r="K490" s="237"/>
      <c r="L490" s="242"/>
      <c r="M490" s="243"/>
      <c r="N490" s="244"/>
      <c r="O490" s="244"/>
      <c r="P490" s="244"/>
      <c r="Q490" s="244"/>
      <c r="R490" s="244"/>
      <c r="S490" s="244"/>
      <c r="T490" s="245"/>
      <c r="AT490" s="246" t="s">
        <v>156</v>
      </c>
      <c r="AU490" s="246" t="s">
        <v>82</v>
      </c>
      <c r="AV490" s="14" t="s">
        <v>159</v>
      </c>
      <c r="AW490" s="14" t="s">
        <v>30</v>
      </c>
      <c r="AX490" s="14" t="s">
        <v>80</v>
      </c>
      <c r="AY490" s="246" t="s">
        <v>148</v>
      </c>
    </row>
    <row r="491" spans="1:65" s="2" customFormat="1" ht="33" customHeight="1">
      <c r="A491" s="35"/>
      <c r="B491" s="36"/>
      <c r="C491" s="210" t="s">
        <v>601</v>
      </c>
      <c r="D491" s="210" t="s">
        <v>150</v>
      </c>
      <c r="E491" s="211" t="s">
        <v>602</v>
      </c>
      <c r="F491" s="212" t="s">
        <v>603</v>
      </c>
      <c r="G491" s="213" t="s">
        <v>254</v>
      </c>
      <c r="H491" s="214">
        <v>25.68</v>
      </c>
      <c r="I491" s="215"/>
      <c r="J491" s="216">
        <f>ROUND(I491*H491,2)</f>
        <v>0</v>
      </c>
      <c r="K491" s="217"/>
      <c r="L491" s="40"/>
      <c r="M491" s="218" t="s">
        <v>1</v>
      </c>
      <c r="N491" s="219" t="s">
        <v>38</v>
      </c>
      <c r="O491" s="72"/>
      <c r="P491" s="220">
        <f>O491*H491</f>
        <v>0</v>
      </c>
      <c r="Q491" s="220">
        <v>0</v>
      </c>
      <c r="R491" s="220">
        <f>Q491*H491</f>
        <v>0</v>
      </c>
      <c r="S491" s="220">
        <v>0</v>
      </c>
      <c r="T491" s="221">
        <f>S491*H491</f>
        <v>0</v>
      </c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R491" s="222" t="s">
        <v>154</v>
      </c>
      <c r="AT491" s="222" t="s">
        <v>150</v>
      </c>
      <c r="AU491" s="222" t="s">
        <v>82</v>
      </c>
      <c r="AY491" s="18" t="s">
        <v>148</v>
      </c>
      <c r="BE491" s="223">
        <f>IF(N491="základní",J491,0)</f>
        <v>0</v>
      </c>
      <c r="BF491" s="223">
        <f>IF(N491="snížená",J491,0)</f>
        <v>0</v>
      </c>
      <c r="BG491" s="223">
        <f>IF(N491="zákl. přenesená",J491,0)</f>
        <v>0</v>
      </c>
      <c r="BH491" s="223">
        <f>IF(N491="sníž. přenesená",J491,0)</f>
        <v>0</v>
      </c>
      <c r="BI491" s="223">
        <f>IF(N491="nulová",J491,0)</f>
        <v>0</v>
      </c>
      <c r="BJ491" s="18" t="s">
        <v>80</v>
      </c>
      <c r="BK491" s="223">
        <f>ROUND(I491*H491,2)</f>
        <v>0</v>
      </c>
      <c r="BL491" s="18" t="s">
        <v>154</v>
      </c>
      <c r="BM491" s="222" t="s">
        <v>604</v>
      </c>
    </row>
    <row r="492" spans="1:65" s="13" customFormat="1" ht="11.25">
      <c r="B492" s="224"/>
      <c r="C492" s="225"/>
      <c r="D492" s="226" t="s">
        <v>156</v>
      </c>
      <c r="E492" s="227" t="s">
        <v>1</v>
      </c>
      <c r="F492" s="228" t="s">
        <v>605</v>
      </c>
      <c r="G492" s="225"/>
      <c r="H492" s="229">
        <v>25.68</v>
      </c>
      <c r="I492" s="230"/>
      <c r="J492" s="225"/>
      <c r="K492" s="225"/>
      <c r="L492" s="231"/>
      <c r="M492" s="232"/>
      <c r="N492" s="233"/>
      <c r="O492" s="233"/>
      <c r="P492" s="233"/>
      <c r="Q492" s="233"/>
      <c r="R492" s="233"/>
      <c r="S492" s="233"/>
      <c r="T492" s="234"/>
      <c r="AT492" s="235" t="s">
        <v>156</v>
      </c>
      <c r="AU492" s="235" t="s">
        <v>82</v>
      </c>
      <c r="AV492" s="13" t="s">
        <v>82</v>
      </c>
      <c r="AW492" s="13" t="s">
        <v>30</v>
      </c>
      <c r="AX492" s="13" t="s">
        <v>73</v>
      </c>
      <c r="AY492" s="235" t="s">
        <v>148</v>
      </c>
    </row>
    <row r="493" spans="1:65" s="14" customFormat="1" ht="11.25">
      <c r="B493" s="236"/>
      <c r="C493" s="237"/>
      <c r="D493" s="226" t="s">
        <v>156</v>
      </c>
      <c r="E493" s="238" t="s">
        <v>1</v>
      </c>
      <c r="F493" s="239" t="s">
        <v>158</v>
      </c>
      <c r="G493" s="237"/>
      <c r="H493" s="240">
        <v>25.68</v>
      </c>
      <c r="I493" s="241"/>
      <c r="J493" s="237"/>
      <c r="K493" s="237"/>
      <c r="L493" s="242"/>
      <c r="M493" s="243"/>
      <c r="N493" s="244"/>
      <c r="O493" s="244"/>
      <c r="P493" s="244"/>
      <c r="Q493" s="244"/>
      <c r="R493" s="244"/>
      <c r="S493" s="244"/>
      <c r="T493" s="245"/>
      <c r="AT493" s="246" t="s">
        <v>156</v>
      </c>
      <c r="AU493" s="246" t="s">
        <v>82</v>
      </c>
      <c r="AV493" s="14" t="s">
        <v>159</v>
      </c>
      <c r="AW493" s="14" t="s">
        <v>30</v>
      </c>
      <c r="AX493" s="14" t="s">
        <v>80</v>
      </c>
      <c r="AY493" s="246" t="s">
        <v>148</v>
      </c>
    </row>
    <row r="494" spans="1:65" s="2" customFormat="1" ht="21.75" customHeight="1">
      <c r="A494" s="35"/>
      <c r="B494" s="36"/>
      <c r="C494" s="210" t="s">
        <v>606</v>
      </c>
      <c r="D494" s="210" t="s">
        <v>150</v>
      </c>
      <c r="E494" s="211" t="s">
        <v>607</v>
      </c>
      <c r="F494" s="212" t="s">
        <v>253</v>
      </c>
      <c r="G494" s="213" t="s">
        <v>254</v>
      </c>
      <c r="H494" s="214">
        <v>388.52</v>
      </c>
      <c r="I494" s="215"/>
      <c r="J494" s="216">
        <f>ROUND(I494*H494,2)</f>
        <v>0</v>
      </c>
      <c r="K494" s="217"/>
      <c r="L494" s="40"/>
      <c r="M494" s="218" t="s">
        <v>1</v>
      </c>
      <c r="N494" s="219" t="s">
        <v>38</v>
      </c>
      <c r="O494" s="72"/>
      <c r="P494" s="220">
        <f>O494*H494</f>
        <v>0</v>
      </c>
      <c r="Q494" s="220">
        <v>0</v>
      </c>
      <c r="R494" s="220">
        <f>Q494*H494</f>
        <v>0</v>
      </c>
      <c r="S494" s="220">
        <v>0</v>
      </c>
      <c r="T494" s="221">
        <f>S494*H494</f>
        <v>0</v>
      </c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R494" s="222" t="s">
        <v>154</v>
      </c>
      <c r="AT494" s="222" t="s">
        <v>150</v>
      </c>
      <c r="AU494" s="222" t="s">
        <v>82</v>
      </c>
      <c r="AY494" s="18" t="s">
        <v>148</v>
      </c>
      <c r="BE494" s="223">
        <f>IF(N494="základní",J494,0)</f>
        <v>0</v>
      </c>
      <c r="BF494" s="223">
        <f>IF(N494="snížená",J494,0)</f>
        <v>0</v>
      </c>
      <c r="BG494" s="223">
        <f>IF(N494="zákl. přenesená",J494,0)</f>
        <v>0</v>
      </c>
      <c r="BH494" s="223">
        <f>IF(N494="sníž. přenesená",J494,0)</f>
        <v>0</v>
      </c>
      <c r="BI494" s="223">
        <f>IF(N494="nulová",J494,0)</f>
        <v>0</v>
      </c>
      <c r="BJ494" s="18" t="s">
        <v>80</v>
      </c>
      <c r="BK494" s="223">
        <f>ROUND(I494*H494,2)</f>
        <v>0</v>
      </c>
      <c r="BL494" s="18" t="s">
        <v>154</v>
      </c>
      <c r="BM494" s="222" t="s">
        <v>608</v>
      </c>
    </row>
    <row r="495" spans="1:65" s="13" customFormat="1" ht="11.25">
      <c r="B495" s="224"/>
      <c r="C495" s="225"/>
      <c r="D495" s="226" t="s">
        <v>156</v>
      </c>
      <c r="E495" s="227" t="s">
        <v>1</v>
      </c>
      <c r="F495" s="228" t="s">
        <v>609</v>
      </c>
      <c r="G495" s="225"/>
      <c r="H495" s="229">
        <v>388.52</v>
      </c>
      <c r="I495" s="230"/>
      <c r="J495" s="225"/>
      <c r="K495" s="225"/>
      <c r="L495" s="231"/>
      <c r="M495" s="232"/>
      <c r="N495" s="233"/>
      <c r="O495" s="233"/>
      <c r="P495" s="233"/>
      <c r="Q495" s="233"/>
      <c r="R495" s="233"/>
      <c r="S495" s="233"/>
      <c r="T495" s="234"/>
      <c r="AT495" s="235" t="s">
        <v>156</v>
      </c>
      <c r="AU495" s="235" t="s">
        <v>82</v>
      </c>
      <c r="AV495" s="13" t="s">
        <v>82</v>
      </c>
      <c r="AW495" s="13" t="s">
        <v>30</v>
      </c>
      <c r="AX495" s="13" t="s">
        <v>73</v>
      </c>
      <c r="AY495" s="235" t="s">
        <v>148</v>
      </c>
    </row>
    <row r="496" spans="1:65" s="14" customFormat="1" ht="11.25">
      <c r="B496" s="236"/>
      <c r="C496" s="237"/>
      <c r="D496" s="226" t="s">
        <v>156</v>
      </c>
      <c r="E496" s="238" t="s">
        <v>1</v>
      </c>
      <c r="F496" s="239" t="s">
        <v>158</v>
      </c>
      <c r="G496" s="237"/>
      <c r="H496" s="240">
        <v>388.52</v>
      </c>
      <c r="I496" s="241"/>
      <c r="J496" s="237"/>
      <c r="K496" s="237"/>
      <c r="L496" s="242"/>
      <c r="M496" s="243"/>
      <c r="N496" s="244"/>
      <c r="O496" s="244"/>
      <c r="P496" s="244"/>
      <c r="Q496" s="244"/>
      <c r="R496" s="244"/>
      <c r="S496" s="244"/>
      <c r="T496" s="245"/>
      <c r="AT496" s="246" t="s">
        <v>156</v>
      </c>
      <c r="AU496" s="246" t="s">
        <v>82</v>
      </c>
      <c r="AV496" s="14" t="s">
        <v>159</v>
      </c>
      <c r="AW496" s="14" t="s">
        <v>30</v>
      </c>
      <c r="AX496" s="14" t="s">
        <v>80</v>
      </c>
      <c r="AY496" s="246" t="s">
        <v>148</v>
      </c>
    </row>
    <row r="497" spans="1:65" s="12" customFormat="1" ht="22.9" customHeight="1">
      <c r="B497" s="194"/>
      <c r="C497" s="195"/>
      <c r="D497" s="196" t="s">
        <v>72</v>
      </c>
      <c r="E497" s="208" t="s">
        <v>610</v>
      </c>
      <c r="F497" s="208" t="s">
        <v>611</v>
      </c>
      <c r="G497" s="195"/>
      <c r="H497" s="195"/>
      <c r="I497" s="198"/>
      <c r="J497" s="209">
        <f>BK497</f>
        <v>0</v>
      </c>
      <c r="K497" s="195"/>
      <c r="L497" s="200"/>
      <c r="M497" s="201"/>
      <c r="N497" s="202"/>
      <c r="O497" s="202"/>
      <c r="P497" s="203">
        <f>P498</f>
        <v>0</v>
      </c>
      <c r="Q497" s="202"/>
      <c r="R497" s="203">
        <f>R498</f>
        <v>0</v>
      </c>
      <c r="S497" s="202"/>
      <c r="T497" s="204">
        <f>T498</f>
        <v>0</v>
      </c>
      <c r="AR497" s="205" t="s">
        <v>80</v>
      </c>
      <c r="AT497" s="206" t="s">
        <v>72</v>
      </c>
      <c r="AU497" s="206" t="s">
        <v>80</v>
      </c>
      <c r="AY497" s="205" t="s">
        <v>148</v>
      </c>
      <c r="BK497" s="207">
        <f>BK498</f>
        <v>0</v>
      </c>
    </row>
    <row r="498" spans="1:65" s="2" customFormat="1" ht="21.75" customHeight="1">
      <c r="A498" s="35"/>
      <c r="B498" s="36"/>
      <c r="C498" s="210" t="s">
        <v>612</v>
      </c>
      <c r="D498" s="210" t="s">
        <v>150</v>
      </c>
      <c r="E498" s="211" t="s">
        <v>613</v>
      </c>
      <c r="F498" s="212" t="s">
        <v>614</v>
      </c>
      <c r="G498" s="213" t="s">
        <v>254</v>
      </c>
      <c r="H498" s="214">
        <v>1183.502</v>
      </c>
      <c r="I498" s="215"/>
      <c r="J498" s="216">
        <f>ROUND(I498*H498,2)</f>
        <v>0</v>
      </c>
      <c r="K498" s="217"/>
      <c r="L498" s="40"/>
      <c r="M498" s="218" t="s">
        <v>1</v>
      </c>
      <c r="N498" s="219" t="s">
        <v>38</v>
      </c>
      <c r="O498" s="72"/>
      <c r="P498" s="220">
        <f>O498*H498</f>
        <v>0</v>
      </c>
      <c r="Q498" s="220">
        <v>0</v>
      </c>
      <c r="R498" s="220">
        <f>Q498*H498</f>
        <v>0</v>
      </c>
      <c r="S498" s="220">
        <v>0</v>
      </c>
      <c r="T498" s="221">
        <f>S498*H498</f>
        <v>0</v>
      </c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R498" s="222" t="s">
        <v>154</v>
      </c>
      <c r="AT498" s="222" t="s">
        <v>150</v>
      </c>
      <c r="AU498" s="222" t="s">
        <v>82</v>
      </c>
      <c r="AY498" s="18" t="s">
        <v>148</v>
      </c>
      <c r="BE498" s="223">
        <f>IF(N498="základní",J498,0)</f>
        <v>0</v>
      </c>
      <c r="BF498" s="223">
        <f>IF(N498="snížená",J498,0)</f>
        <v>0</v>
      </c>
      <c r="BG498" s="223">
        <f>IF(N498="zákl. přenesená",J498,0)</f>
        <v>0</v>
      </c>
      <c r="BH498" s="223">
        <f>IF(N498="sníž. přenesená",J498,0)</f>
        <v>0</v>
      </c>
      <c r="BI498" s="223">
        <f>IF(N498="nulová",J498,0)</f>
        <v>0</v>
      </c>
      <c r="BJ498" s="18" t="s">
        <v>80</v>
      </c>
      <c r="BK498" s="223">
        <f>ROUND(I498*H498,2)</f>
        <v>0</v>
      </c>
      <c r="BL498" s="18" t="s">
        <v>154</v>
      </c>
      <c r="BM498" s="222" t="s">
        <v>615</v>
      </c>
    </row>
    <row r="499" spans="1:65" s="12" customFormat="1" ht="25.9" customHeight="1">
      <c r="B499" s="194"/>
      <c r="C499" s="195"/>
      <c r="D499" s="196" t="s">
        <v>72</v>
      </c>
      <c r="E499" s="197" t="s">
        <v>616</v>
      </c>
      <c r="F499" s="197" t="s">
        <v>617</v>
      </c>
      <c r="G499" s="195"/>
      <c r="H499" s="195"/>
      <c r="I499" s="198"/>
      <c r="J499" s="199">
        <f>BK499</f>
        <v>0</v>
      </c>
      <c r="K499" s="195"/>
      <c r="L499" s="200"/>
      <c r="M499" s="201"/>
      <c r="N499" s="202"/>
      <c r="O499" s="202"/>
      <c r="P499" s="203">
        <f>P500+P513</f>
        <v>0</v>
      </c>
      <c r="Q499" s="202"/>
      <c r="R499" s="203">
        <f>R500+R513</f>
        <v>0.65366639999999998</v>
      </c>
      <c r="S499" s="202"/>
      <c r="T499" s="204">
        <f>T500+T513</f>
        <v>0</v>
      </c>
      <c r="AR499" s="205" t="s">
        <v>82</v>
      </c>
      <c r="AT499" s="206" t="s">
        <v>72</v>
      </c>
      <c r="AU499" s="206" t="s">
        <v>73</v>
      </c>
      <c r="AY499" s="205" t="s">
        <v>148</v>
      </c>
      <c r="BK499" s="207">
        <f>BK500+BK513</f>
        <v>0</v>
      </c>
    </row>
    <row r="500" spans="1:65" s="12" customFormat="1" ht="22.9" customHeight="1">
      <c r="B500" s="194"/>
      <c r="C500" s="195"/>
      <c r="D500" s="196" t="s">
        <v>72</v>
      </c>
      <c r="E500" s="208" t="s">
        <v>618</v>
      </c>
      <c r="F500" s="208" t="s">
        <v>619</v>
      </c>
      <c r="G500" s="195"/>
      <c r="H500" s="195"/>
      <c r="I500" s="198"/>
      <c r="J500" s="209">
        <f>BK500</f>
        <v>0</v>
      </c>
      <c r="K500" s="195"/>
      <c r="L500" s="200"/>
      <c r="M500" s="201"/>
      <c r="N500" s="202"/>
      <c r="O500" s="202"/>
      <c r="P500" s="203">
        <f>SUM(P501:P512)</f>
        <v>0</v>
      </c>
      <c r="Q500" s="202"/>
      <c r="R500" s="203">
        <f>SUM(R501:R512)</f>
        <v>0.40108640000000001</v>
      </c>
      <c r="S500" s="202"/>
      <c r="T500" s="204">
        <f>SUM(T501:T512)</f>
        <v>0</v>
      </c>
      <c r="AR500" s="205" t="s">
        <v>82</v>
      </c>
      <c r="AT500" s="206" t="s">
        <v>72</v>
      </c>
      <c r="AU500" s="206" t="s">
        <v>80</v>
      </c>
      <c r="AY500" s="205" t="s">
        <v>148</v>
      </c>
      <c r="BK500" s="207">
        <f>SUM(BK501:BK512)</f>
        <v>0</v>
      </c>
    </row>
    <row r="501" spans="1:65" s="2" customFormat="1" ht="21.75" customHeight="1">
      <c r="A501" s="35"/>
      <c r="B501" s="36"/>
      <c r="C501" s="210" t="s">
        <v>620</v>
      </c>
      <c r="D501" s="210" t="s">
        <v>150</v>
      </c>
      <c r="E501" s="211" t="s">
        <v>621</v>
      </c>
      <c r="F501" s="212" t="s">
        <v>622</v>
      </c>
      <c r="G501" s="213" t="s">
        <v>301</v>
      </c>
      <c r="H501" s="214">
        <v>346.04</v>
      </c>
      <c r="I501" s="215"/>
      <c r="J501" s="216">
        <f>ROUND(I501*H501,2)</f>
        <v>0</v>
      </c>
      <c r="K501" s="217"/>
      <c r="L501" s="40"/>
      <c r="M501" s="218" t="s">
        <v>1</v>
      </c>
      <c r="N501" s="219" t="s">
        <v>38</v>
      </c>
      <c r="O501" s="72"/>
      <c r="P501" s="220">
        <f>O501*H501</f>
        <v>0</v>
      </c>
      <c r="Q501" s="220">
        <v>6.0000000000000002E-5</v>
      </c>
      <c r="R501" s="220">
        <f>Q501*H501</f>
        <v>2.07624E-2</v>
      </c>
      <c r="S501" s="220">
        <v>0</v>
      </c>
      <c r="T501" s="221">
        <f>S501*H501</f>
        <v>0</v>
      </c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R501" s="222" t="s">
        <v>232</v>
      </c>
      <c r="AT501" s="222" t="s">
        <v>150</v>
      </c>
      <c r="AU501" s="222" t="s">
        <v>82</v>
      </c>
      <c r="AY501" s="18" t="s">
        <v>148</v>
      </c>
      <c r="BE501" s="223">
        <f>IF(N501="základní",J501,0)</f>
        <v>0</v>
      </c>
      <c r="BF501" s="223">
        <f>IF(N501="snížená",J501,0)</f>
        <v>0</v>
      </c>
      <c r="BG501" s="223">
        <f>IF(N501="zákl. přenesená",J501,0)</f>
        <v>0</v>
      </c>
      <c r="BH501" s="223">
        <f>IF(N501="sníž. přenesená",J501,0)</f>
        <v>0</v>
      </c>
      <c r="BI501" s="223">
        <f>IF(N501="nulová",J501,0)</f>
        <v>0</v>
      </c>
      <c r="BJ501" s="18" t="s">
        <v>80</v>
      </c>
      <c r="BK501" s="223">
        <f>ROUND(I501*H501,2)</f>
        <v>0</v>
      </c>
      <c r="BL501" s="18" t="s">
        <v>232</v>
      </c>
      <c r="BM501" s="222" t="s">
        <v>623</v>
      </c>
    </row>
    <row r="502" spans="1:65" s="13" customFormat="1" ht="11.25">
      <c r="B502" s="224"/>
      <c r="C502" s="225"/>
      <c r="D502" s="226" t="s">
        <v>156</v>
      </c>
      <c r="E502" s="227" t="s">
        <v>1</v>
      </c>
      <c r="F502" s="228" t="s">
        <v>624</v>
      </c>
      <c r="G502" s="225"/>
      <c r="H502" s="229">
        <v>294.83999999999997</v>
      </c>
      <c r="I502" s="230"/>
      <c r="J502" s="225"/>
      <c r="K502" s="225"/>
      <c r="L502" s="231"/>
      <c r="M502" s="232"/>
      <c r="N502" s="233"/>
      <c r="O502" s="233"/>
      <c r="P502" s="233"/>
      <c r="Q502" s="233"/>
      <c r="R502" s="233"/>
      <c r="S502" s="233"/>
      <c r="T502" s="234"/>
      <c r="AT502" s="235" t="s">
        <v>156</v>
      </c>
      <c r="AU502" s="235" t="s">
        <v>82</v>
      </c>
      <c r="AV502" s="13" t="s">
        <v>82</v>
      </c>
      <c r="AW502" s="13" t="s">
        <v>30</v>
      </c>
      <c r="AX502" s="13" t="s">
        <v>73</v>
      </c>
      <c r="AY502" s="235" t="s">
        <v>148</v>
      </c>
    </row>
    <row r="503" spans="1:65" s="13" customFormat="1" ht="11.25">
      <c r="B503" s="224"/>
      <c r="C503" s="225"/>
      <c r="D503" s="226" t="s">
        <v>156</v>
      </c>
      <c r="E503" s="227" t="s">
        <v>1</v>
      </c>
      <c r="F503" s="228" t="s">
        <v>625</v>
      </c>
      <c r="G503" s="225"/>
      <c r="H503" s="229">
        <v>51.2</v>
      </c>
      <c r="I503" s="230"/>
      <c r="J503" s="225"/>
      <c r="K503" s="225"/>
      <c r="L503" s="231"/>
      <c r="M503" s="232"/>
      <c r="N503" s="233"/>
      <c r="O503" s="233"/>
      <c r="P503" s="233"/>
      <c r="Q503" s="233"/>
      <c r="R503" s="233"/>
      <c r="S503" s="233"/>
      <c r="T503" s="234"/>
      <c r="AT503" s="235" t="s">
        <v>156</v>
      </c>
      <c r="AU503" s="235" t="s">
        <v>82</v>
      </c>
      <c r="AV503" s="13" t="s">
        <v>82</v>
      </c>
      <c r="AW503" s="13" t="s">
        <v>30</v>
      </c>
      <c r="AX503" s="13" t="s">
        <v>73</v>
      </c>
      <c r="AY503" s="235" t="s">
        <v>148</v>
      </c>
    </row>
    <row r="504" spans="1:65" s="14" customFormat="1" ht="11.25">
      <c r="B504" s="236"/>
      <c r="C504" s="237"/>
      <c r="D504" s="226" t="s">
        <v>156</v>
      </c>
      <c r="E504" s="238" t="s">
        <v>1</v>
      </c>
      <c r="F504" s="239" t="s">
        <v>158</v>
      </c>
      <c r="G504" s="237"/>
      <c r="H504" s="240">
        <v>346.04</v>
      </c>
      <c r="I504" s="241"/>
      <c r="J504" s="237"/>
      <c r="K504" s="237"/>
      <c r="L504" s="242"/>
      <c r="M504" s="243"/>
      <c r="N504" s="244"/>
      <c r="O504" s="244"/>
      <c r="P504" s="244"/>
      <c r="Q504" s="244"/>
      <c r="R504" s="244"/>
      <c r="S504" s="244"/>
      <c r="T504" s="245"/>
      <c r="AT504" s="246" t="s">
        <v>156</v>
      </c>
      <c r="AU504" s="246" t="s">
        <v>82</v>
      </c>
      <c r="AV504" s="14" t="s">
        <v>159</v>
      </c>
      <c r="AW504" s="14" t="s">
        <v>30</v>
      </c>
      <c r="AX504" s="14" t="s">
        <v>80</v>
      </c>
      <c r="AY504" s="246" t="s">
        <v>148</v>
      </c>
    </row>
    <row r="505" spans="1:65" s="2" customFormat="1" ht="21.75" customHeight="1">
      <c r="A505" s="35"/>
      <c r="B505" s="36"/>
      <c r="C505" s="268" t="s">
        <v>626</v>
      </c>
      <c r="D505" s="268" t="s">
        <v>272</v>
      </c>
      <c r="E505" s="269" t="s">
        <v>627</v>
      </c>
      <c r="F505" s="270" t="s">
        <v>628</v>
      </c>
      <c r="G505" s="271" t="s">
        <v>318</v>
      </c>
      <c r="H505" s="272">
        <v>57.2</v>
      </c>
      <c r="I505" s="273"/>
      <c r="J505" s="274">
        <f>ROUND(I505*H505,2)</f>
        <v>0</v>
      </c>
      <c r="K505" s="275"/>
      <c r="L505" s="276"/>
      <c r="M505" s="277" t="s">
        <v>1</v>
      </c>
      <c r="N505" s="278" t="s">
        <v>38</v>
      </c>
      <c r="O505" s="72"/>
      <c r="P505" s="220">
        <f>O505*H505</f>
        <v>0</v>
      </c>
      <c r="Q505" s="220">
        <v>5.6699999999999997E-3</v>
      </c>
      <c r="R505" s="220">
        <f>Q505*H505</f>
        <v>0.324324</v>
      </c>
      <c r="S505" s="220">
        <v>0</v>
      </c>
      <c r="T505" s="221">
        <f>S505*H505</f>
        <v>0</v>
      </c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R505" s="222" t="s">
        <v>334</v>
      </c>
      <c r="AT505" s="222" t="s">
        <v>272</v>
      </c>
      <c r="AU505" s="222" t="s">
        <v>82</v>
      </c>
      <c r="AY505" s="18" t="s">
        <v>148</v>
      </c>
      <c r="BE505" s="223">
        <f>IF(N505="základní",J505,0)</f>
        <v>0</v>
      </c>
      <c r="BF505" s="223">
        <f>IF(N505="snížená",J505,0)</f>
        <v>0</v>
      </c>
      <c r="BG505" s="223">
        <f>IF(N505="zákl. přenesená",J505,0)</f>
        <v>0</v>
      </c>
      <c r="BH505" s="223">
        <f>IF(N505="sníž. přenesená",J505,0)</f>
        <v>0</v>
      </c>
      <c r="BI505" s="223">
        <f>IF(N505="nulová",J505,0)</f>
        <v>0</v>
      </c>
      <c r="BJ505" s="18" t="s">
        <v>80</v>
      </c>
      <c r="BK505" s="223">
        <f>ROUND(I505*H505,2)</f>
        <v>0</v>
      </c>
      <c r="BL505" s="18" t="s">
        <v>232</v>
      </c>
      <c r="BM505" s="222" t="s">
        <v>629</v>
      </c>
    </row>
    <row r="506" spans="1:65" s="13" customFormat="1" ht="11.25">
      <c r="B506" s="224"/>
      <c r="C506" s="225"/>
      <c r="D506" s="226" t="s">
        <v>156</v>
      </c>
      <c r="E506" s="227" t="s">
        <v>1</v>
      </c>
      <c r="F506" s="228" t="s">
        <v>452</v>
      </c>
      <c r="G506" s="225"/>
      <c r="H506" s="229">
        <v>52</v>
      </c>
      <c r="I506" s="230"/>
      <c r="J506" s="225"/>
      <c r="K506" s="225"/>
      <c r="L506" s="231"/>
      <c r="M506" s="232"/>
      <c r="N506" s="233"/>
      <c r="O506" s="233"/>
      <c r="P506" s="233"/>
      <c r="Q506" s="233"/>
      <c r="R506" s="233"/>
      <c r="S506" s="233"/>
      <c r="T506" s="234"/>
      <c r="AT506" s="235" t="s">
        <v>156</v>
      </c>
      <c r="AU506" s="235" t="s">
        <v>82</v>
      </c>
      <c r="AV506" s="13" t="s">
        <v>82</v>
      </c>
      <c r="AW506" s="13" t="s">
        <v>30</v>
      </c>
      <c r="AX506" s="13" t="s">
        <v>73</v>
      </c>
      <c r="AY506" s="235" t="s">
        <v>148</v>
      </c>
    </row>
    <row r="507" spans="1:65" s="13" customFormat="1" ht="11.25">
      <c r="B507" s="224"/>
      <c r="C507" s="225"/>
      <c r="D507" s="226" t="s">
        <v>156</v>
      </c>
      <c r="E507" s="227" t="s">
        <v>1</v>
      </c>
      <c r="F507" s="228" t="s">
        <v>630</v>
      </c>
      <c r="G507" s="225"/>
      <c r="H507" s="229">
        <v>57.2</v>
      </c>
      <c r="I507" s="230"/>
      <c r="J507" s="225"/>
      <c r="K507" s="225"/>
      <c r="L507" s="231"/>
      <c r="M507" s="232"/>
      <c r="N507" s="233"/>
      <c r="O507" s="233"/>
      <c r="P507" s="233"/>
      <c r="Q507" s="233"/>
      <c r="R507" s="233"/>
      <c r="S507" s="233"/>
      <c r="T507" s="234"/>
      <c r="AT507" s="235" t="s">
        <v>156</v>
      </c>
      <c r="AU507" s="235" t="s">
        <v>82</v>
      </c>
      <c r="AV507" s="13" t="s">
        <v>82</v>
      </c>
      <c r="AW507" s="13" t="s">
        <v>30</v>
      </c>
      <c r="AX507" s="13" t="s">
        <v>80</v>
      </c>
      <c r="AY507" s="235" t="s">
        <v>148</v>
      </c>
    </row>
    <row r="508" spans="1:65" s="2" customFormat="1" ht="16.5" customHeight="1">
      <c r="A508" s="35"/>
      <c r="B508" s="36"/>
      <c r="C508" s="268" t="s">
        <v>631</v>
      </c>
      <c r="D508" s="268" t="s">
        <v>272</v>
      </c>
      <c r="E508" s="269" t="s">
        <v>632</v>
      </c>
      <c r="F508" s="270" t="s">
        <v>633</v>
      </c>
      <c r="G508" s="271" t="s">
        <v>254</v>
      </c>
      <c r="H508" s="272">
        <v>5.6000000000000001E-2</v>
      </c>
      <c r="I508" s="273"/>
      <c r="J508" s="274">
        <f>ROUND(I508*H508,2)</f>
        <v>0</v>
      </c>
      <c r="K508" s="275"/>
      <c r="L508" s="276"/>
      <c r="M508" s="277" t="s">
        <v>1</v>
      </c>
      <c r="N508" s="278" t="s">
        <v>38</v>
      </c>
      <c r="O508" s="72"/>
      <c r="P508" s="220">
        <f>O508*H508</f>
        <v>0</v>
      </c>
      <c r="Q508" s="220">
        <v>1</v>
      </c>
      <c r="R508" s="220">
        <f>Q508*H508</f>
        <v>5.6000000000000001E-2</v>
      </c>
      <c r="S508" s="220">
        <v>0</v>
      </c>
      <c r="T508" s="221">
        <f>S508*H508</f>
        <v>0</v>
      </c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R508" s="222" t="s">
        <v>334</v>
      </c>
      <c r="AT508" s="222" t="s">
        <v>272</v>
      </c>
      <c r="AU508" s="222" t="s">
        <v>82</v>
      </c>
      <c r="AY508" s="18" t="s">
        <v>148</v>
      </c>
      <c r="BE508" s="223">
        <f>IF(N508="základní",J508,0)</f>
        <v>0</v>
      </c>
      <c r="BF508" s="223">
        <f>IF(N508="snížená",J508,0)</f>
        <v>0</v>
      </c>
      <c r="BG508" s="223">
        <f>IF(N508="zákl. přenesená",J508,0)</f>
        <v>0</v>
      </c>
      <c r="BH508" s="223">
        <f>IF(N508="sníž. přenesená",J508,0)</f>
        <v>0</v>
      </c>
      <c r="BI508" s="223">
        <f>IF(N508="nulová",J508,0)</f>
        <v>0</v>
      </c>
      <c r="BJ508" s="18" t="s">
        <v>80</v>
      </c>
      <c r="BK508" s="223">
        <f>ROUND(I508*H508,2)</f>
        <v>0</v>
      </c>
      <c r="BL508" s="18" t="s">
        <v>232</v>
      </c>
      <c r="BM508" s="222" t="s">
        <v>634</v>
      </c>
    </row>
    <row r="509" spans="1:65" s="13" customFormat="1" ht="11.25">
      <c r="B509" s="224"/>
      <c r="C509" s="225"/>
      <c r="D509" s="226" t="s">
        <v>156</v>
      </c>
      <c r="E509" s="227" t="s">
        <v>1</v>
      </c>
      <c r="F509" s="228" t="s">
        <v>635</v>
      </c>
      <c r="G509" s="225"/>
      <c r="H509" s="229">
        <v>5.0999999999999997E-2</v>
      </c>
      <c r="I509" s="230"/>
      <c r="J509" s="225"/>
      <c r="K509" s="225"/>
      <c r="L509" s="231"/>
      <c r="M509" s="232"/>
      <c r="N509" s="233"/>
      <c r="O509" s="233"/>
      <c r="P509" s="233"/>
      <c r="Q509" s="233"/>
      <c r="R509" s="233"/>
      <c r="S509" s="233"/>
      <c r="T509" s="234"/>
      <c r="AT509" s="235" t="s">
        <v>156</v>
      </c>
      <c r="AU509" s="235" t="s">
        <v>82</v>
      </c>
      <c r="AV509" s="13" t="s">
        <v>82</v>
      </c>
      <c r="AW509" s="13" t="s">
        <v>30</v>
      </c>
      <c r="AX509" s="13" t="s">
        <v>73</v>
      </c>
      <c r="AY509" s="235" t="s">
        <v>148</v>
      </c>
    </row>
    <row r="510" spans="1:65" s="14" customFormat="1" ht="11.25">
      <c r="B510" s="236"/>
      <c r="C510" s="237"/>
      <c r="D510" s="226" t="s">
        <v>156</v>
      </c>
      <c r="E510" s="238" t="s">
        <v>1</v>
      </c>
      <c r="F510" s="239" t="s">
        <v>158</v>
      </c>
      <c r="G510" s="237"/>
      <c r="H510" s="240">
        <v>5.0999999999999997E-2</v>
      </c>
      <c r="I510" s="241"/>
      <c r="J510" s="237"/>
      <c r="K510" s="237"/>
      <c r="L510" s="242"/>
      <c r="M510" s="243"/>
      <c r="N510" s="244"/>
      <c r="O510" s="244"/>
      <c r="P510" s="244"/>
      <c r="Q510" s="244"/>
      <c r="R510" s="244"/>
      <c r="S510" s="244"/>
      <c r="T510" s="245"/>
      <c r="AT510" s="246" t="s">
        <v>156</v>
      </c>
      <c r="AU510" s="246" t="s">
        <v>82</v>
      </c>
      <c r="AV510" s="14" t="s">
        <v>159</v>
      </c>
      <c r="AW510" s="14" t="s">
        <v>30</v>
      </c>
      <c r="AX510" s="14" t="s">
        <v>73</v>
      </c>
      <c r="AY510" s="246" t="s">
        <v>148</v>
      </c>
    </row>
    <row r="511" spans="1:65" s="13" customFormat="1" ht="11.25">
      <c r="B511" s="224"/>
      <c r="C511" s="225"/>
      <c r="D511" s="226" t="s">
        <v>156</v>
      </c>
      <c r="E511" s="227" t="s">
        <v>1</v>
      </c>
      <c r="F511" s="228" t="s">
        <v>636</v>
      </c>
      <c r="G511" s="225"/>
      <c r="H511" s="229">
        <v>5.6000000000000001E-2</v>
      </c>
      <c r="I511" s="230"/>
      <c r="J511" s="225"/>
      <c r="K511" s="225"/>
      <c r="L511" s="231"/>
      <c r="M511" s="232"/>
      <c r="N511" s="233"/>
      <c r="O511" s="233"/>
      <c r="P511" s="233"/>
      <c r="Q511" s="233"/>
      <c r="R511" s="233"/>
      <c r="S511" s="233"/>
      <c r="T511" s="234"/>
      <c r="AT511" s="235" t="s">
        <v>156</v>
      </c>
      <c r="AU511" s="235" t="s">
        <v>82</v>
      </c>
      <c r="AV511" s="13" t="s">
        <v>82</v>
      </c>
      <c r="AW511" s="13" t="s">
        <v>30</v>
      </c>
      <c r="AX511" s="13" t="s">
        <v>80</v>
      </c>
      <c r="AY511" s="235" t="s">
        <v>148</v>
      </c>
    </row>
    <row r="512" spans="1:65" s="2" customFormat="1" ht="21.75" customHeight="1">
      <c r="A512" s="35"/>
      <c r="B512" s="36"/>
      <c r="C512" s="210" t="s">
        <v>637</v>
      </c>
      <c r="D512" s="210" t="s">
        <v>150</v>
      </c>
      <c r="E512" s="211" t="s">
        <v>638</v>
      </c>
      <c r="F512" s="212" t="s">
        <v>639</v>
      </c>
      <c r="G512" s="213" t="s">
        <v>254</v>
      </c>
      <c r="H512" s="214">
        <v>0.40100000000000002</v>
      </c>
      <c r="I512" s="215"/>
      <c r="J512" s="216">
        <f>ROUND(I512*H512,2)</f>
        <v>0</v>
      </c>
      <c r="K512" s="217"/>
      <c r="L512" s="40"/>
      <c r="M512" s="218" t="s">
        <v>1</v>
      </c>
      <c r="N512" s="219" t="s">
        <v>38</v>
      </c>
      <c r="O512" s="72"/>
      <c r="P512" s="220">
        <f>O512*H512</f>
        <v>0</v>
      </c>
      <c r="Q512" s="220">
        <v>0</v>
      </c>
      <c r="R512" s="220">
        <f>Q512*H512</f>
        <v>0</v>
      </c>
      <c r="S512" s="220">
        <v>0</v>
      </c>
      <c r="T512" s="221">
        <f>S512*H512</f>
        <v>0</v>
      </c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R512" s="222" t="s">
        <v>232</v>
      </c>
      <c r="AT512" s="222" t="s">
        <v>150</v>
      </c>
      <c r="AU512" s="222" t="s">
        <v>82</v>
      </c>
      <c r="AY512" s="18" t="s">
        <v>148</v>
      </c>
      <c r="BE512" s="223">
        <f>IF(N512="základní",J512,0)</f>
        <v>0</v>
      </c>
      <c r="BF512" s="223">
        <f>IF(N512="snížená",J512,0)</f>
        <v>0</v>
      </c>
      <c r="BG512" s="223">
        <f>IF(N512="zákl. přenesená",J512,0)</f>
        <v>0</v>
      </c>
      <c r="BH512" s="223">
        <f>IF(N512="sníž. přenesená",J512,0)</f>
        <v>0</v>
      </c>
      <c r="BI512" s="223">
        <f>IF(N512="nulová",J512,0)</f>
        <v>0</v>
      </c>
      <c r="BJ512" s="18" t="s">
        <v>80</v>
      </c>
      <c r="BK512" s="223">
        <f>ROUND(I512*H512,2)</f>
        <v>0</v>
      </c>
      <c r="BL512" s="18" t="s">
        <v>232</v>
      </c>
      <c r="BM512" s="222" t="s">
        <v>640</v>
      </c>
    </row>
    <row r="513" spans="1:65" s="12" customFormat="1" ht="22.9" customHeight="1">
      <c r="B513" s="194"/>
      <c r="C513" s="195"/>
      <c r="D513" s="196" t="s">
        <v>72</v>
      </c>
      <c r="E513" s="208" t="s">
        <v>641</v>
      </c>
      <c r="F513" s="208" t="s">
        <v>642</v>
      </c>
      <c r="G513" s="195"/>
      <c r="H513" s="195"/>
      <c r="I513" s="198"/>
      <c r="J513" s="209">
        <f>BK513</f>
        <v>0</v>
      </c>
      <c r="K513" s="195"/>
      <c r="L513" s="200"/>
      <c r="M513" s="201"/>
      <c r="N513" s="202"/>
      <c r="O513" s="202"/>
      <c r="P513" s="203">
        <f>SUM(P514:P516)</f>
        <v>0</v>
      </c>
      <c r="Q513" s="202"/>
      <c r="R513" s="203">
        <f>SUM(R514:R516)</f>
        <v>0.25257999999999997</v>
      </c>
      <c r="S513" s="202"/>
      <c r="T513" s="204">
        <f>SUM(T514:T516)</f>
        <v>0</v>
      </c>
      <c r="AR513" s="205" t="s">
        <v>82</v>
      </c>
      <c r="AT513" s="206" t="s">
        <v>72</v>
      </c>
      <c r="AU513" s="206" t="s">
        <v>80</v>
      </c>
      <c r="AY513" s="205" t="s">
        <v>148</v>
      </c>
      <c r="BK513" s="207">
        <f>SUM(BK514:BK516)</f>
        <v>0</v>
      </c>
    </row>
    <row r="514" spans="1:65" s="2" customFormat="1" ht="16.5" customHeight="1">
      <c r="A514" s="35"/>
      <c r="B514" s="36"/>
      <c r="C514" s="210" t="s">
        <v>643</v>
      </c>
      <c r="D514" s="210" t="s">
        <v>150</v>
      </c>
      <c r="E514" s="211" t="s">
        <v>644</v>
      </c>
      <c r="F514" s="212" t="s">
        <v>645</v>
      </c>
      <c r="G514" s="213" t="s">
        <v>301</v>
      </c>
      <c r="H514" s="214">
        <v>346</v>
      </c>
      <c r="I514" s="215"/>
      <c r="J514" s="216">
        <f>ROUND(I514*H514,2)</f>
        <v>0</v>
      </c>
      <c r="K514" s="217"/>
      <c r="L514" s="40"/>
      <c r="M514" s="218" t="s">
        <v>1</v>
      </c>
      <c r="N514" s="219" t="s">
        <v>38</v>
      </c>
      <c r="O514" s="72"/>
      <c r="P514" s="220">
        <f>O514*H514</f>
        <v>0</v>
      </c>
      <c r="Q514" s="220">
        <v>7.2999999999999996E-4</v>
      </c>
      <c r="R514" s="220">
        <f>Q514*H514</f>
        <v>0.25257999999999997</v>
      </c>
      <c r="S514" s="220">
        <v>0</v>
      </c>
      <c r="T514" s="221">
        <f>S514*H514</f>
        <v>0</v>
      </c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R514" s="222" t="s">
        <v>232</v>
      </c>
      <c r="AT514" s="222" t="s">
        <v>150</v>
      </c>
      <c r="AU514" s="222" t="s">
        <v>82</v>
      </c>
      <c r="AY514" s="18" t="s">
        <v>148</v>
      </c>
      <c r="BE514" s="223">
        <f>IF(N514="základní",J514,0)</f>
        <v>0</v>
      </c>
      <c r="BF514" s="223">
        <f>IF(N514="snížená",J514,0)</f>
        <v>0</v>
      </c>
      <c r="BG514" s="223">
        <f>IF(N514="zákl. přenesená",J514,0)</f>
        <v>0</v>
      </c>
      <c r="BH514" s="223">
        <f>IF(N514="sníž. přenesená",J514,0)</f>
        <v>0</v>
      </c>
      <c r="BI514" s="223">
        <f>IF(N514="nulová",J514,0)</f>
        <v>0</v>
      </c>
      <c r="BJ514" s="18" t="s">
        <v>80</v>
      </c>
      <c r="BK514" s="223">
        <f>ROUND(I514*H514,2)</f>
        <v>0</v>
      </c>
      <c r="BL514" s="18" t="s">
        <v>232</v>
      </c>
      <c r="BM514" s="222" t="s">
        <v>646</v>
      </c>
    </row>
    <row r="515" spans="1:65" s="13" customFormat="1" ht="11.25">
      <c r="B515" s="224"/>
      <c r="C515" s="225"/>
      <c r="D515" s="226" t="s">
        <v>156</v>
      </c>
      <c r="E515" s="227" t="s">
        <v>1</v>
      </c>
      <c r="F515" s="228" t="s">
        <v>647</v>
      </c>
      <c r="G515" s="225"/>
      <c r="H515" s="229">
        <v>346</v>
      </c>
      <c r="I515" s="230"/>
      <c r="J515" s="225"/>
      <c r="K515" s="225"/>
      <c r="L515" s="231"/>
      <c r="M515" s="232"/>
      <c r="N515" s="233"/>
      <c r="O515" s="233"/>
      <c r="P515" s="233"/>
      <c r="Q515" s="233"/>
      <c r="R515" s="233"/>
      <c r="S515" s="233"/>
      <c r="T515" s="234"/>
      <c r="AT515" s="235" t="s">
        <v>156</v>
      </c>
      <c r="AU515" s="235" t="s">
        <v>82</v>
      </c>
      <c r="AV515" s="13" t="s">
        <v>82</v>
      </c>
      <c r="AW515" s="13" t="s">
        <v>30</v>
      </c>
      <c r="AX515" s="13" t="s">
        <v>73</v>
      </c>
      <c r="AY515" s="235" t="s">
        <v>148</v>
      </c>
    </row>
    <row r="516" spans="1:65" s="14" customFormat="1" ht="11.25">
      <c r="B516" s="236"/>
      <c r="C516" s="237"/>
      <c r="D516" s="226" t="s">
        <v>156</v>
      </c>
      <c r="E516" s="238" t="s">
        <v>1</v>
      </c>
      <c r="F516" s="239" t="s">
        <v>158</v>
      </c>
      <c r="G516" s="237"/>
      <c r="H516" s="240">
        <v>346</v>
      </c>
      <c r="I516" s="241"/>
      <c r="J516" s="237"/>
      <c r="K516" s="237"/>
      <c r="L516" s="242"/>
      <c r="M516" s="243"/>
      <c r="N516" s="244"/>
      <c r="O516" s="244"/>
      <c r="P516" s="244"/>
      <c r="Q516" s="244"/>
      <c r="R516" s="244"/>
      <c r="S516" s="244"/>
      <c r="T516" s="245"/>
      <c r="AT516" s="246" t="s">
        <v>156</v>
      </c>
      <c r="AU516" s="246" t="s">
        <v>82</v>
      </c>
      <c r="AV516" s="14" t="s">
        <v>159</v>
      </c>
      <c r="AW516" s="14" t="s">
        <v>30</v>
      </c>
      <c r="AX516" s="14" t="s">
        <v>80</v>
      </c>
      <c r="AY516" s="246" t="s">
        <v>148</v>
      </c>
    </row>
    <row r="517" spans="1:65" s="12" customFormat="1" ht="25.9" customHeight="1">
      <c r="B517" s="194"/>
      <c r="C517" s="195"/>
      <c r="D517" s="196" t="s">
        <v>72</v>
      </c>
      <c r="E517" s="197" t="s">
        <v>648</v>
      </c>
      <c r="F517" s="197" t="s">
        <v>649</v>
      </c>
      <c r="G517" s="195"/>
      <c r="H517" s="195"/>
      <c r="I517" s="198"/>
      <c r="J517" s="199">
        <f>BK517</f>
        <v>0</v>
      </c>
      <c r="K517" s="195"/>
      <c r="L517" s="200"/>
      <c r="M517" s="201"/>
      <c r="N517" s="202"/>
      <c r="O517" s="202"/>
      <c r="P517" s="203">
        <f>SUM(P518:P520)</f>
        <v>0</v>
      </c>
      <c r="Q517" s="202"/>
      <c r="R517" s="203">
        <f>SUM(R518:R520)</f>
        <v>0</v>
      </c>
      <c r="S517" s="202"/>
      <c r="T517" s="204">
        <f>SUM(T518:T520)</f>
        <v>0</v>
      </c>
      <c r="AR517" s="205" t="s">
        <v>154</v>
      </c>
      <c r="AT517" s="206" t="s">
        <v>72</v>
      </c>
      <c r="AU517" s="206" t="s">
        <v>73</v>
      </c>
      <c r="AY517" s="205" t="s">
        <v>148</v>
      </c>
      <c r="BK517" s="207">
        <f>SUM(BK518:BK520)</f>
        <v>0</v>
      </c>
    </row>
    <row r="518" spans="1:65" s="2" customFormat="1" ht="16.5" customHeight="1">
      <c r="A518" s="35"/>
      <c r="B518" s="36"/>
      <c r="C518" s="210" t="s">
        <v>492</v>
      </c>
      <c r="D518" s="210" t="s">
        <v>150</v>
      </c>
      <c r="E518" s="211" t="s">
        <v>650</v>
      </c>
      <c r="F518" s="212" t="s">
        <v>651</v>
      </c>
      <c r="G518" s="213" t="s">
        <v>168</v>
      </c>
      <c r="H518" s="214">
        <v>75</v>
      </c>
      <c r="I518" s="215"/>
      <c r="J518" s="216">
        <f>ROUND(I518*H518,2)</f>
        <v>0</v>
      </c>
      <c r="K518" s="217"/>
      <c r="L518" s="40"/>
      <c r="M518" s="218" t="s">
        <v>1</v>
      </c>
      <c r="N518" s="219" t="s">
        <v>38</v>
      </c>
      <c r="O518" s="72"/>
      <c r="P518" s="220">
        <f>O518*H518</f>
        <v>0</v>
      </c>
      <c r="Q518" s="220">
        <v>0</v>
      </c>
      <c r="R518" s="220">
        <f>Q518*H518</f>
        <v>0</v>
      </c>
      <c r="S518" s="220">
        <v>0</v>
      </c>
      <c r="T518" s="221">
        <f>S518*H518</f>
        <v>0</v>
      </c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R518" s="222" t="s">
        <v>652</v>
      </c>
      <c r="AT518" s="222" t="s">
        <v>150</v>
      </c>
      <c r="AU518" s="222" t="s">
        <v>80</v>
      </c>
      <c r="AY518" s="18" t="s">
        <v>148</v>
      </c>
      <c r="BE518" s="223">
        <f>IF(N518="základní",J518,0)</f>
        <v>0</v>
      </c>
      <c r="BF518" s="223">
        <f>IF(N518="snížená",J518,0)</f>
        <v>0</v>
      </c>
      <c r="BG518" s="223">
        <f>IF(N518="zákl. přenesená",J518,0)</f>
        <v>0</v>
      </c>
      <c r="BH518" s="223">
        <f>IF(N518="sníž. přenesená",J518,0)</f>
        <v>0</v>
      </c>
      <c r="BI518" s="223">
        <f>IF(N518="nulová",J518,0)</f>
        <v>0</v>
      </c>
      <c r="BJ518" s="18" t="s">
        <v>80</v>
      </c>
      <c r="BK518" s="223">
        <f>ROUND(I518*H518,2)</f>
        <v>0</v>
      </c>
      <c r="BL518" s="18" t="s">
        <v>652</v>
      </c>
      <c r="BM518" s="222" t="s">
        <v>653</v>
      </c>
    </row>
    <row r="519" spans="1:65" s="13" customFormat="1" ht="22.5">
      <c r="B519" s="224"/>
      <c r="C519" s="225"/>
      <c r="D519" s="226" t="s">
        <v>156</v>
      </c>
      <c r="E519" s="227" t="s">
        <v>1</v>
      </c>
      <c r="F519" s="228" t="s">
        <v>654</v>
      </c>
      <c r="G519" s="225"/>
      <c r="H519" s="229">
        <v>75</v>
      </c>
      <c r="I519" s="230"/>
      <c r="J519" s="225"/>
      <c r="K519" s="225"/>
      <c r="L519" s="231"/>
      <c r="M519" s="232"/>
      <c r="N519" s="233"/>
      <c r="O519" s="233"/>
      <c r="P519" s="233"/>
      <c r="Q519" s="233"/>
      <c r="R519" s="233"/>
      <c r="S519" s="233"/>
      <c r="T519" s="234"/>
      <c r="AT519" s="235" t="s">
        <v>156</v>
      </c>
      <c r="AU519" s="235" t="s">
        <v>80</v>
      </c>
      <c r="AV519" s="13" t="s">
        <v>82</v>
      </c>
      <c r="AW519" s="13" t="s">
        <v>30</v>
      </c>
      <c r="AX519" s="13" t="s">
        <v>73</v>
      </c>
      <c r="AY519" s="235" t="s">
        <v>148</v>
      </c>
    </row>
    <row r="520" spans="1:65" s="14" customFormat="1" ht="11.25">
      <c r="B520" s="236"/>
      <c r="C520" s="237"/>
      <c r="D520" s="226" t="s">
        <v>156</v>
      </c>
      <c r="E520" s="238" t="s">
        <v>1</v>
      </c>
      <c r="F520" s="239" t="s">
        <v>158</v>
      </c>
      <c r="G520" s="237"/>
      <c r="H520" s="240">
        <v>75</v>
      </c>
      <c r="I520" s="241"/>
      <c r="J520" s="237"/>
      <c r="K520" s="237"/>
      <c r="L520" s="242"/>
      <c r="M520" s="279"/>
      <c r="N520" s="280"/>
      <c r="O520" s="280"/>
      <c r="P520" s="280"/>
      <c r="Q520" s="280"/>
      <c r="R520" s="280"/>
      <c r="S520" s="280"/>
      <c r="T520" s="281"/>
      <c r="AT520" s="246" t="s">
        <v>156</v>
      </c>
      <c r="AU520" s="246" t="s">
        <v>80</v>
      </c>
      <c r="AV520" s="14" t="s">
        <v>159</v>
      </c>
      <c r="AW520" s="14" t="s">
        <v>30</v>
      </c>
      <c r="AX520" s="14" t="s">
        <v>80</v>
      </c>
      <c r="AY520" s="246" t="s">
        <v>148</v>
      </c>
    </row>
    <row r="521" spans="1:65" s="2" customFormat="1" ht="6.95" customHeight="1">
      <c r="A521" s="35"/>
      <c r="B521" s="55"/>
      <c r="C521" s="56"/>
      <c r="D521" s="56"/>
      <c r="E521" s="56"/>
      <c r="F521" s="56"/>
      <c r="G521" s="56"/>
      <c r="H521" s="56"/>
      <c r="I521" s="159"/>
      <c r="J521" s="56"/>
      <c r="K521" s="56"/>
      <c r="L521" s="40"/>
      <c r="M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</row>
  </sheetData>
  <sheetProtection algorithmName="SHA-512" hashValue="91KsBCIwMaa3RRncEBzS/Z+tciIvMekjrhgC4lip++f57ULcvfBFbhQ6XHLq1V+cHVoyVhIQWV9CQRQAzr+AFA==" saltValue="dhQbr4OBR9qFOR8RaTG3naMQiYD8MgVB2HLlx//G2+9/reQwcenyBN1CZQewuKmyTi6Lxb1n9X1dqinP/7843Q==" spinCount="100000" sheet="1" objects="1" scenarios="1" formatColumns="0" formatRows="0" autoFilter="0"/>
  <autoFilter ref="C148:K520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1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6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AT2" s="18" t="s">
        <v>88</v>
      </c>
    </row>
    <row r="3" spans="1:46" s="1" customFormat="1" ht="6.95" customHeight="1">
      <c r="B3" s="117"/>
      <c r="C3" s="118"/>
      <c r="D3" s="118"/>
      <c r="E3" s="118"/>
      <c r="F3" s="118"/>
      <c r="G3" s="118"/>
      <c r="H3" s="118"/>
      <c r="I3" s="119"/>
      <c r="J3" s="118"/>
      <c r="K3" s="118"/>
      <c r="L3" s="21"/>
      <c r="AT3" s="18" t="s">
        <v>82</v>
      </c>
    </row>
    <row r="4" spans="1:46" s="1" customFormat="1" ht="24.95" customHeight="1">
      <c r="B4" s="21"/>
      <c r="D4" s="120" t="s">
        <v>92</v>
      </c>
      <c r="I4" s="116"/>
      <c r="L4" s="21"/>
      <c r="M4" s="121" t="s">
        <v>10</v>
      </c>
      <c r="AT4" s="18" t="s">
        <v>4</v>
      </c>
    </row>
    <row r="5" spans="1:46" s="1" customFormat="1" ht="6.95" customHeight="1">
      <c r="B5" s="21"/>
      <c r="I5" s="116"/>
      <c r="L5" s="21"/>
    </row>
    <row r="6" spans="1:46" s="1" customFormat="1" ht="12" customHeight="1">
      <c r="B6" s="21"/>
      <c r="D6" s="122" t="s">
        <v>16</v>
      </c>
      <c r="I6" s="116"/>
      <c r="L6" s="21"/>
    </row>
    <row r="7" spans="1:46" s="1" customFormat="1" ht="23.25" customHeight="1">
      <c r="B7" s="21"/>
      <c r="E7" s="332" t="str">
        <f>'Rekapitulace stavby'!K6</f>
        <v>Oprava komunikace na p.č.1082/11 a 1082/51 v k.ú. Krásná pod Lysou Horu</v>
      </c>
      <c r="F7" s="333"/>
      <c r="G7" s="333"/>
      <c r="H7" s="333"/>
      <c r="I7" s="116"/>
      <c r="L7" s="21"/>
    </row>
    <row r="8" spans="1:46" s="1" customFormat="1" ht="12" customHeight="1">
      <c r="B8" s="21"/>
      <c r="D8" s="122" t="s">
        <v>93</v>
      </c>
      <c r="I8" s="116"/>
      <c r="L8" s="21"/>
    </row>
    <row r="9" spans="1:46" s="2" customFormat="1" ht="16.5" customHeight="1">
      <c r="A9" s="35"/>
      <c r="B9" s="40"/>
      <c r="C9" s="35"/>
      <c r="D9" s="35"/>
      <c r="E9" s="332" t="s">
        <v>94</v>
      </c>
      <c r="F9" s="335"/>
      <c r="G9" s="335"/>
      <c r="H9" s="335"/>
      <c r="I9" s="123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2" t="s">
        <v>655</v>
      </c>
      <c r="E10" s="35"/>
      <c r="F10" s="35"/>
      <c r="G10" s="35"/>
      <c r="H10" s="35"/>
      <c r="I10" s="123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34" t="s">
        <v>656</v>
      </c>
      <c r="F11" s="335"/>
      <c r="G11" s="335"/>
      <c r="H11" s="335"/>
      <c r="I11" s="123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123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2" t="s">
        <v>18</v>
      </c>
      <c r="E13" s="35"/>
      <c r="F13" s="111" t="s">
        <v>1</v>
      </c>
      <c r="G13" s="35"/>
      <c r="H13" s="35"/>
      <c r="I13" s="124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2" t="s">
        <v>20</v>
      </c>
      <c r="E14" s="35"/>
      <c r="F14" s="111" t="s">
        <v>21</v>
      </c>
      <c r="G14" s="35"/>
      <c r="H14" s="35"/>
      <c r="I14" s="124" t="s">
        <v>22</v>
      </c>
      <c r="J14" s="125" t="str">
        <f>'Rekapitulace stavby'!AN8</f>
        <v>10. 3. 2020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123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2" t="s">
        <v>24</v>
      </c>
      <c r="E16" s="35"/>
      <c r="F16" s="35"/>
      <c r="G16" s="35"/>
      <c r="H16" s="35"/>
      <c r="I16" s="124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21</v>
      </c>
      <c r="F17" s="35"/>
      <c r="G17" s="35"/>
      <c r="H17" s="35"/>
      <c r="I17" s="124" t="s">
        <v>26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123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2" t="s">
        <v>27</v>
      </c>
      <c r="E19" s="35"/>
      <c r="F19" s="35"/>
      <c r="G19" s="35"/>
      <c r="H19" s="35"/>
      <c r="I19" s="124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36" t="str">
        <f>'Rekapitulace stavby'!E14</f>
        <v>Vyplň údaj</v>
      </c>
      <c r="F20" s="337"/>
      <c r="G20" s="337"/>
      <c r="H20" s="337"/>
      <c r="I20" s="124" t="s">
        <v>26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123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2" t="s">
        <v>29</v>
      </c>
      <c r="E22" s="35"/>
      <c r="F22" s="35"/>
      <c r="G22" s="35"/>
      <c r="H22" s="35"/>
      <c r="I22" s="124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21</v>
      </c>
      <c r="F23" s="35"/>
      <c r="G23" s="35"/>
      <c r="H23" s="35"/>
      <c r="I23" s="124" t="s">
        <v>26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123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2" t="s">
        <v>31</v>
      </c>
      <c r="E25" s="35"/>
      <c r="F25" s="35"/>
      <c r="G25" s="35"/>
      <c r="H25" s="35"/>
      <c r="I25" s="124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21</v>
      </c>
      <c r="F26" s="35"/>
      <c r="G26" s="35"/>
      <c r="H26" s="35"/>
      <c r="I26" s="124" t="s">
        <v>26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123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2" t="s">
        <v>32</v>
      </c>
      <c r="E28" s="35"/>
      <c r="F28" s="35"/>
      <c r="G28" s="35"/>
      <c r="H28" s="35"/>
      <c r="I28" s="123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6"/>
      <c r="B29" s="127"/>
      <c r="C29" s="126"/>
      <c r="D29" s="126"/>
      <c r="E29" s="338" t="s">
        <v>1</v>
      </c>
      <c r="F29" s="338"/>
      <c r="G29" s="338"/>
      <c r="H29" s="338"/>
      <c r="I29" s="128"/>
      <c r="J29" s="126"/>
      <c r="K29" s="126"/>
      <c r="L29" s="129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123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30"/>
      <c r="E31" s="130"/>
      <c r="F31" s="130"/>
      <c r="G31" s="130"/>
      <c r="H31" s="130"/>
      <c r="I31" s="131"/>
      <c r="J31" s="130"/>
      <c r="K31" s="13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32" t="s">
        <v>33</v>
      </c>
      <c r="E32" s="35"/>
      <c r="F32" s="35"/>
      <c r="G32" s="35"/>
      <c r="H32" s="35"/>
      <c r="I32" s="123"/>
      <c r="J32" s="133">
        <f>ROUND(J126,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30"/>
      <c r="E33" s="130"/>
      <c r="F33" s="130"/>
      <c r="G33" s="130"/>
      <c r="H33" s="130"/>
      <c r="I33" s="131"/>
      <c r="J33" s="130"/>
      <c r="K33" s="130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34" t="s">
        <v>35</v>
      </c>
      <c r="G34" s="35"/>
      <c r="H34" s="35"/>
      <c r="I34" s="135" t="s">
        <v>34</v>
      </c>
      <c r="J34" s="134" t="s">
        <v>36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36" t="s">
        <v>37</v>
      </c>
      <c r="E35" s="122" t="s">
        <v>38</v>
      </c>
      <c r="F35" s="137">
        <f>ROUND((SUM(BE126:BE142)),  2)</f>
        <v>0</v>
      </c>
      <c r="G35" s="35"/>
      <c r="H35" s="35"/>
      <c r="I35" s="138">
        <v>0.21</v>
      </c>
      <c r="J35" s="137">
        <f>ROUND(((SUM(BE126:BE142))*I35),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2" t="s">
        <v>39</v>
      </c>
      <c r="F36" s="137">
        <f>ROUND((SUM(BF126:BF142)),  2)</f>
        <v>0</v>
      </c>
      <c r="G36" s="35"/>
      <c r="H36" s="35"/>
      <c r="I36" s="138">
        <v>0.15</v>
      </c>
      <c r="J36" s="137">
        <f>ROUND(((SUM(BF126:BF142))*I36),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2" t="s">
        <v>40</v>
      </c>
      <c r="F37" s="137">
        <f>ROUND((SUM(BG126:BG142)),  2)</f>
        <v>0</v>
      </c>
      <c r="G37" s="35"/>
      <c r="H37" s="35"/>
      <c r="I37" s="138">
        <v>0.21</v>
      </c>
      <c r="J37" s="137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2" t="s">
        <v>41</v>
      </c>
      <c r="F38" s="137">
        <f>ROUND((SUM(BH126:BH142)),  2)</f>
        <v>0</v>
      </c>
      <c r="G38" s="35"/>
      <c r="H38" s="35"/>
      <c r="I38" s="138">
        <v>0.15</v>
      </c>
      <c r="J38" s="137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2" t="s">
        <v>42</v>
      </c>
      <c r="F39" s="137">
        <f>ROUND((SUM(BI126:BI142)),  2)</f>
        <v>0</v>
      </c>
      <c r="G39" s="35"/>
      <c r="H39" s="35"/>
      <c r="I39" s="138">
        <v>0</v>
      </c>
      <c r="J39" s="137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123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9"/>
      <c r="D41" s="140" t="s">
        <v>43</v>
      </c>
      <c r="E41" s="141"/>
      <c r="F41" s="141"/>
      <c r="G41" s="142" t="s">
        <v>44</v>
      </c>
      <c r="H41" s="143" t="s">
        <v>45</v>
      </c>
      <c r="I41" s="144"/>
      <c r="J41" s="145">
        <f>SUM(J32:J39)</f>
        <v>0</v>
      </c>
      <c r="K41" s="146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123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I43" s="116"/>
      <c r="L43" s="21"/>
    </row>
    <row r="44" spans="1:31" s="1" customFormat="1" ht="14.45" customHeight="1">
      <c r="B44" s="21"/>
      <c r="I44" s="116"/>
      <c r="L44" s="21"/>
    </row>
    <row r="45" spans="1:31" s="1" customFormat="1" ht="14.45" customHeight="1">
      <c r="B45" s="21"/>
      <c r="I45" s="116"/>
      <c r="L45" s="21"/>
    </row>
    <row r="46" spans="1:31" s="1" customFormat="1" ht="14.45" customHeight="1">
      <c r="B46" s="21"/>
      <c r="I46" s="116"/>
      <c r="L46" s="21"/>
    </row>
    <row r="47" spans="1:31" s="1" customFormat="1" ht="14.45" customHeight="1">
      <c r="B47" s="21"/>
      <c r="I47" s="116"/>
      <c r="L47" s="21"/>
    </row>
    <row r="48" spans="1:31" s="1" customFormat="1" ht="14.45" customHeight="1">
      <c r="B48" s="21"/>
      <c r="I48" s="116"/>
      <c r="L48" s="21"/>
    </row>
    <row r="49" spans="1:31" s="1" customFormat="1" ht="14.45" customHeight="1">
      <c r="B49" s="21"/>
      <c r="I49" s="116"/>
      <c r="L49" s="21"/>
    </row>
    <row r="50" spans="1:31" s="2" customFormat="1" ht="14.45" customHeight="1">
      <c r="B50" s="52"/>
      <c r="D50" s="147" t="s">
        <v>46</v>
      </c>
      <c r="E50" s="148"/>
      <c r="F50" s="148"/>
      <c r="G50" s="147" t="s">
        <v>47</v>
      </c>
      <c r="H50" s="148"/>
      <c r="I50" s="149"/>
      <c r="J50" s="148"/>
      <c r="K50" s="148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50" t="s">
        <v>48</v>
      </c>
      <c r="E61" s="151"/>
      <c r="F61" s="152" t="s">
        <v>49</v>
      </c>
      <c r="G61" s="150" t="s">
        <v>48</v>
      </c>
      <c r="H61" s="151"/>
      <c r="I61" s="153"/>
      <c r="J61" s="154" t="s">
        <v>49</v>
      </c>
      <c r="K61" s="151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47" t="s">
        <v>50</v>
      </c>
      <c r="E65" s="155"/>
      <c r="F65" s="155"/>
      <c r="G65" s="147" t="s">
        <v>51</v>
      </c>
      <c r="H65" s="155"/>
      <c r="I65" s="156"/>
      <c r="J65" s="155"/>
      <c r="K65" s="15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50" t="s">
        <v>48</v>
      </c>
      <c r="E76" s="151"/>
      <c r="F76" s="152" t="s">
        <v>49</v>
      </c>
      <c r="G76" s="150" t="s">
        <v>48</v>
      </c>
      <c r="H76" s="151"/>
      <c r="I76" s="153"/>
      <c r="J76" s="154" t="s">
        <v>49</v>
      </c>
      <c r="K76" s="151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7"/>
      <c r="C77" s="158"/>
      <c r="D77" s="158"/>
      <c r="E77" s="158"/>
      <c r="F77" s="158"/>
      <c r="G77" s="158"/>
      <c r="H77" s="158"/>
      <c r="I77" s="159"/>
      <c r="J77" s="158"/>
      <c r="K77" s="1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60"/>
      <c r="C81" s="161"/>
      <c r="D81" s="161"/>
      <c r="E81" s="161"/>
      <c r="F81" s="161"/>
      <c r="G81" s="161"/>
      <c r="H81" s="161"/>
      <c r="I81" s="162"/>
      <c r="J81" s="161"/>
      <c r="K81" s="161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95</v>
      </c>
      <c r="D82" s="37"/>
      <c r="E82" s="37"/>
      <c r="F82" s="37"/>
      <c r="G82" s="37"/>
      <c r="H82" s="37"/>
      <c r="I82" s="123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23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23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23.25" customHeight="1">
      <c r="A85" s="35"/>
      <c r="B85" s="36"/>
      <c r="C85" s="37"/>
      <c r="D85" s="37"/>
      <c r="E85" s="339" t="str">
        <f>E7</f>
        <v>Oprava komunikace na p.č.1082/11 a 1082/51 v k.ú. Krásná pod Lysou Horu</v>
      </c>
      <c r="F85" s="340"/>
      <c r="G85" s="340"/>
      <c r="H85" s="340"/>
      <c r="I85" s="123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93</v>
      </c>
      <c r="D86" s="23"/>
      <c r="E86" s="23"/>
      <c r="F86" s="23"/>
      <c r="G86" s="23"/>
      <c r="H86" s="23"/>
      <c r="I86" s="116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39" t="s">
        <v>94</v>
      </c>
      <c r="F87" s="341"/>
      <c r="G87" s="341"/>
      <c r="H87" s="341"/>
      <c r="I87" s="123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655</v>
      </c>
      <c r="D88" s="37"/>
      <c r="E88" s="37"/>
      <c r="F88" s="37"/>
      <c r="G88" s="37"/>
      <c r="H88" s="37"/>
      <c r="I88" s="123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87" t="str">
        <f>E11</f>
        <v>D.1.1.2 - Aktivní zóna - výměna podkladních vrstev dle geotechnika</v>
      </c>
      <c r="F89" s="341"/>
      <c r="G89" s="341"/>
      <c r="H89" s="341"/>
      <c r="I89" s="123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23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 xml:space="preserve"> </v>
      </c>
      <c r="G91" s="37"/>
      <c r="H91" s="37"/>
      <c r="I91" s="124" t="s">
        <v>22</v>
      </c>
      <c r="J91" s="67" t="str">
        <f>IF(J14="","",J14)</f>
        <v>10. 3. 2020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123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 xml:space="preserve"> </v>
      </c>
      <c r="G93" s="37"/>
      <c r="H93" s="37"/>
      <c r="I93" s="124" t="s">
        <v>29</v>
      </c>
      <c r="J93" s="33" t="str">
        <f>E23</f>
        <v xml:space="preserve"> 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27</v>
      </c>
      <c r="D94" s="37"/>
      <c r="E94" s="37"/>
      <c r="F94" s="28" t="str">
        <f>IF(E20="","",E20)</f>
        <v>Vyplň údaj</v>
      </c>
      <c r="G94" s="37"/>
      <c r="H94" s="37"/>
      <c r="I94" s="124" t="s">
        <v>31</v>
      </c>
      <c r="J94" s="33" t="str">
        <f>E26</f>
        <v xml:space="preserve"> 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23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63" t="s">
        <v>96</v>
      </c>
      <c r="D96" s="164"/>
      <c r="E96" s="164"/>
      <c r="F96" s="164"/>
      <c r="G96" s="164"/>
      <c r="H96" s="164"/>
      <c r="I96" s="165"/>
      <c r="J96" s="166" t="s">
        <v>97</v>
      </c>
      <c r="K96" s="164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123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67" t="s">
        <v>98</v>
      </c>
      <c r="D98" s="37"/>
      <c r="E98" s="37"/>
      <c r="F98" s="37"/>
      <c r="G98" s="37"/>
      <c r="H98" s="37"/>
      <c r="I98" s="123"/>
      <c r="J98" s="85">
        <f>J126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99</v>
      </c>
    </row>
    <row r="99" spans="1:47" s="9" customFormat="1" ht="24.95" customHeight="1">
      <c r="B99" s="168"/>
      <c r="C99" s="169"/>
      <c r="D99" s="170" t="s">
        <v>100</v>
      </c>
      <c r="E99" s="171"/>
      <c r="F99" s="171"/>
      <c r="G99" s="171"/>
      <c r="H99" s="171"/>
      <c r="I99" s="172"/>
      <c r="J99" s="173">
        <f>J127</f>
        <v>0</v>
      </c>
      <c r="K99" s="169"/>
      <c r="L99" s="174"/>
    </row>
    <row r="100" spans="1:47" s="10" customFormat="1" ht="19.899999999999999" customHeight="1">
      <c r="B100" s="175"/>
      <c r="C100" s="105"/>
      <c r="D100" s="176" t="s">
        <v>117</v>
      </c>
      <c r="E100" s="177"/>
      <c r="F100" s="177"/>
      <c r="G100" s="177"/>
      <c r="H100" s="177"/>
      <c r="I100" s="178"/>
      <c r="J100" s="179">
        <f>J128</f>
        <v>0</v>
      </c>
      <c r="K100" s="105"/>
      <c r="L100" s="180"/>
    </row>
    <row r="101" spans="1:47" s="10" customFormat="1" ht="14.85" customHeight="1">
      <c r="B101" s="175"/>
      <c r="C101" s="105"/>
      <c r="D101" s="176" t="s">
        <v>118</v>
      </c>
      <c r="E101" s="177"/>
      <c r="F101" s="177"/>
      <c r="G101" s="177"/>
      <c r="H101" s="177"/>
      <c r="I101" s="178"/>
      <c r="J101" s="179">
        <f>J129</f>
        <v>0</v>
      </c>
      <c r="K101" s="105"/>
      <c r="L101" s="180"/>
    </row>
    <row r="102" spans="1:47" s="10" customFormat="1" ht="19.899999999999999" customHeight="1">
      <c r="B102" s="175"/>
      <c r="C102" s="105"/>
      <c r="D102" s="176" t="s">
        <v>123</v>
      </c>
      <c r="E102" s="177"/>
      <c r="F102" s="177"/>
      <c r="G102" s="177"/>
      <c r="H102" s="177"/>
      <c r="I102" s="178"/>
      <c r="J102" s="179">
        <f>J136</f>
        <v>0</v>
      </c>
      <c r="K102" s="105"/>
      <c r="L102" s="180"/>
    </row>
    <row r="103" spans="1:47" s="10" customFormat="1" ht="14.85" customHeight="1">
      <c r="B103" s="175"/>
      <c r="C103" s="105"/>
      <c r="D103" s="176" t="s">
        <v>124</v>
      </c>
      <c r="E103" s="177"/>
      <c r="F103" s="177"/>
      <c r="G103" s="177"/>
      <c r="H103" s="177"/>
      <c r="I103" s="178"/>
      <c r="J103" s="179">
        <f>J137</f>
        <v>0</v>
      </c>
      <c r="K103" s="105"/>
      <c r="L103" s="180"/>
    </row>
    <row r="104" spans="1:47" s="10" customFormat="1" ht="19.899999999999999" customHeight="1">
      <c r="B104" s="175"/>
      <c r="C104" s="105"/>
      <c r="D104" s="176" t="s">
        <v>128</v>
      </c>
      <c r="E104" s="177"/>
      <c r="F104" s="177"/>
      <c r="G104" s="177"/>
      <c r="H104" s="177"/>
      <c r="I104" s="178"/>
      <c r="J104" s="179">
        <f>J141</f>
        <v>0</v>
      </c>
      <c r="K104" s="105"/>
      <c r="L104" s="180"/>
    </row>
    <row r="105" spans="1:47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123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47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159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47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162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24.95" customHeight="1">
      <c r="A111" s="35"/>
      <c r="B111" s="36"/>
      <c r="C111" s="24" t="s">
        <v>133</v>
      </c>
      <c r="D111" s="37"/>
      <c r="E111" s="37"/>
      <c r="F111" s="37"/>
      <c r="G111" s="37"/>
      <c r="H111" s="37"/>
      <c r="I111" s="123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123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12" customHeight="1">
      <c r="A113" s="35"/>
      <c r="B113" s="36"/>
      <c r="C113" s="30" t="s">
        <v>16</v>
      </c>
      <c r="D113" s="37"/>
      <c r="E113" s="37"/>
      <c r="F113" s="37"/>
      <c r="G113" s="37"/>
      <c r="H113" s="37"/>
      <c r="I113" s="123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23.25" customHeight="1">
      <c r="A114" s="35"/>
      <c r="B114" s="36"/>
      <c r="C114" s="37"/>
      <c r="D114" s="37"/>
      <c r="E114" s="339" t="str">
        <f>E7</f>
        <v>Oprava komunikace na p.č.1082/11 a 1082/51 v k.ú. Krásná pod Lysou Horu</v>
      </c>
      <c r="F114" s="340"/>
      <c r="G114" s="340"/>
      <c r="H114" s="340"/>
      <c r="I114" s="123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1" customFormat="1" ht="12" customHeight="1">
      <c r="B115" s="22"/>
      <c r="C115" s="30" t="s">
        <v>93</v>
      </c>
      <c r="D115" s="23"/>
      <c r="E115" s="23"/>
      <c r="F115" s="23"/>
      <c r="G115" s="23"/>
      <c r="H115" s="23"/>
      <c r="I115" s="116"/>
      <c r="J115" s="23"/>
      <c r="K115" s="23"/>
      <c r="L115" s="21"/>
    </row>
    <row r="116" spans="1:63" s="2" customFormat="1" ht="16.5" customHeight="1">
      <c r="A116" s="35"/>
      <c r="B116" s="36"/>
      <c r="C116" s="37"/>
      <c r="D116" s="37"/>
      <c r="E116" s="339" t="s">
        <v>94</v>
      </c>
      <c r="F116" s="341"/>
      <c r="G116" s="341"/>
      <c r="H116" s="341"/>
      <c r="I116" s="123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655</v>
      </c>
      <c r="D117" s="37"/>
      <c r="E117" s="37"/>
      <c r="F117" s="37"/>
      <c r="G117" s="37"/>
      <c r="H117" s="37"/>
      <c r="I117" s="123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287" t="str">
        <f>E11</f>
        <v>D.1.1.2 - Aktivní zóna - výměna podkladních vrstev dle geotechnika</v>
      </c>
      <c r="F118" s="341"/>
      <c r="G118" s="341"/>
      <c r="H118" s="341"/>
      <c r="I118" s="123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123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F14</f>
        <v xml:space="preserve"> </v>
      </c>
      <c r="G120" s="37"/>
      <c r="H120" s="37"/>
      <c r="I120" s="124" t="s">
        <v>22</v>
      </c>
      <c r="J120" s="67" t="str">
        <f>IF(J14="","",J14)</f>
        <v>10. 3. 2020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123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5.2" customHeight="1">
      <c r="A122" s="35"/>
      <c r="B122" s="36"/>
      <c r="C122" s="30" t="s">
        <v>24</v>
      </c>
      <c r="D122" s="37"/>
      <c r="E122" s="37"/>
      <c r="F122" s="28" t="str">
        <f>E17</f>
        <v xml:space="preserve"> </v>
      </c>
      <c r="G122" s="37"/>
      <c r="H122" s="37"/>
      <c r="I122" s="124" t="s">
        <v>29</v>
      </c>
      <c r="J122" s="33" t="str">
        <f>E23</f>
        <v xml:space="preserve"> 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27</v>
      </c>
      <c r="D123" s="37"/>
      <c r="E123" s="37"/>
      <c r="F123" s="28" t="str">
        <f>IF(E20="","",E20)</f>
        <v>Vyplň údaj</v>
      </c>
      <c r="G123" s="37"/>
      <c r="H123" s="37"/>
      <c r="I123" s="124" t="s">
        <v>31</v>
      </c>
      <c r="J123" s="33" t="str">
        <f>E26</f>
        <v xml:space="preserve"> 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123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1" customFormat="1" ht="29.25" customHeight="1">
      <c r="A125" s="181"/>
      <c r="B125" s="182"/>
      <c r="C125" s="183" t="s">
        <v>134</v>
      </c>
      <c r="D125" s="184" t="s">
        <v>58</v>
      </c>
      <c r="E125" s="184" t="s">
        <v>54</v>
      </c>
      <c r="F125" s="184" t="s">
        <v>55</v>
      </c>
      <c r="G125" s="184" t="s">
        <v>135</v>
      </c>
      <c r="H125" s="184" t="s">
        <v>136</v>
      </c>
      <c r="I125" s="185" t="s">
        <v>137</v>
      </c>
      <c r="J125" s="186" t="s">
        <v>97</v>
      </c>
      <c r="K125" s="187" t="s">
        <v>138</v>
      </c>
      <c r="L125" s="188"/>
      <c r="M125" s="76" t="s">
        <v>1</v>
      </c>
      <c r="N125" s="77" t="s">
        <v>37</v>
      </c>
      <c r="O125" s="77" t="s">
        <v>139</v>
      </c>
      <c r="P125" s="77" t="s">
        <v>140</v>
      </c>
      <c r="Q125" s="77" t="s">
        <v>141</v>
      </c>
      <c r="R125" s="77" t="s">
        <v>142</v>
      </c>
      <c r="S125" s="77" t="s">
        <v>143</v>
      </c>
      <c r="T125" s="78" t="s">
        <v>144</v>
      </c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81"/>
      <c r="AE125" s="181"/>
    </row>
    <row r="126" spans="1:63" s="2" customFormat="1" ht="22.9" customHeight="1">
      <c r="A126" s="35"/>
      <c r="B126" s="36"/>
      <c r="C126" s="83" t="s">
        <v>145</v>
      </c>
      <c r="D126" s="37"/>
      <c r="E126" s="37"/>
      <c r="F126" s="37"/>
      <c r="G126" s="37"/>
      <c r="H126" s="37"/>
      <c r="I126" s="123"/>
      <c r="J126" s="189">
        <f>BK126</f>
        <v>0</v>
      </c>
      <c r="K126" s="37"/>
      <c r="L126" s="40"/>
      <c r="M126" s="79"/>
      <c r="N126" s="190"/>
      <c r="O126" s="80"/>
      <c r="P126" s="191">
        <f>P127</f>
        <v>0</v>
      </c>
      <c r="Q126" s="80"/>
      <c r="R126" s="191">
        <f>R127</f>
        <v>830.63933999999995</v>
      </c>
      <c r="S126" s="80"/>
      <c r="T126" s="192">
        <f>T127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72</v>
      </c>
      <c r="AU126" s="18" t="s">
        <v>99</v>
      </c>
      <c r="BK126" s="193">
        <f>BK127</f>
        <v>0</v>
      </c>
    </row>
    <row r="127" spans="1:63" s="12" customFormat="1" ht="25.9" customHeight="1">
      <c r="B127" s="194"/>
      <c r="C127" s="195"/>
      <c r="D127" s="196" t="s">
        <v>72</v>
      </c>
      <c r="E127" s="197" t="s">
        <v>146</v>
      </c>
      <c r="F127" s="197" t="s">
        <v>147</v>
      </c>
      <c r="G127" s="195"/>
      <c r="H127" s="195"/>
      <c r="I127" s="198"/>
      <c r="J127" s="199">
        <f>BK127</f>
        <v>0</v>
      </c>
      <c r="K127" s="195"/>
      <c r="L127" s="200"/>
      <c r="M127" s="201"/>
      <c r="N127" s="202"/>
      <c r="O127" s="202"/>
      <c r="P127" s="203">
        <f>P128+P136+P141</f>
        <v>0</v>
      </c>
      <c r="Q127" s="202"/>
      <c r="R127" s="203">
        <f>R128+R136+R141</f>
        <v>830.63933999999995</v>
      </c>
      <c r="S127" s="202"/>
      <c r="T127" s="204">
        <f>T128+T136+T141</f>
        <v>0</v>
      </c>
      <c r="AR127" s="205" t="s">
        <v>80</v>
      </c>
      <c r="AT127" s="206" t="s">
        <v>72</v>
      </c>
      <c r="AU127" s="206" t="s">
        <v>73</v>
      </c>
      <c r="AY127" s="205" t="s">
        <v>148</v>
      </c>
      <c r="BK127" s="207">
        <f>BK128+BK136+BK141</f>
        <v>0</v>
      </c>
    </row>
    <row r="128" spans="1:63" s="12" customFormat="1" ht="22.9" customHeight="1">
      <c r="B128" s="194"/>
      <c r="C128" s="195"/>
      <c r="D128" s="196" t="s">
        <v>72</v>
      </c>
      <c r="E128" s="208" t="s">
        <v>179</v>
      </c>
      <c r="F128" s="208" t="s">
        <v>449</v>
      </c>
      <c r="G128" s="195"/>
      <c r="H128" s="195"/>
      <c r="I128" s="198"/>
      <c r="J128" s="209">
        <f>BK128</f>
        <v>0</v>
      </c>
      <c r="K128" s="195"/>
      <c r="L128" s="200"/>
      <c r="M128" s="201"/>
      <c r="N128" s="202"/>
      <c r="O128" s="202"/>
      <c r="P128" s="203">
        <f>P129</f>
        <v>0</v>
      </c>
      <c r="Q128" s="202"/>
      <c r="R128" s="203">
        <f>R129</f>
        <v>830.3</v>
      </c>
      <c r="S128" s="202"/>
      <c r="T128" s="204">
        <f>T129</f>
        <v>0</v>
      </c>
      <c r="AR128" s="205" t="s">
        <v>80</v>
      </c>
      <c r="AT128" s="206" t="s">
        <v>72</v>
      </c>
      <c r="AU128" s="206" t="s">
        <v>80</v>
      </c>
      <c r="AY128" s="205" t="s">
        <v>148</v>
      </c>
      <c r="BK128" s="207">
        <f>BK129</f>
        <v>0</v>
      </c>
    </row>
    <row r="129" spans="1:65" s="12" customFormat="1" ht="20.85" customHeight="1">
      <c r="B129" s="194"/>
      <c r="C129" s="195"/>
      <c r="D129" s="196" t="s">
        <v>72</v>
      </c>
      <c r="E129" s="208" t="s">
        <v>450</v>
      </c>
      <c r="F129" s="208" t="s">
        <v>451</v>
      </c>
      <c r="G129" s="195"/>
      <c r="H129" s="195"/>
      <c r="I129" s="198"/>
      <c r="J129" s="209">
        <f>BK129</f>
        <v>0</v>
      </c>
      <c r="K129" s="195"/>
      <c r="L129" s="200"/>
      <c r="M129" s="201"/>
      <c r="N129" s="202"/>
      <c r="O129" s="202"/>
      <c r="P129" s="203">
        <f>SUM(P130:P135)</f>
        <v>0</v>
      </c>
      <c r="Q129" s="202"/>
      <c r="R129" s="203">
        <f>SUM(R130:R135)</f>
        <v>830.3</v>
      </c>
      <c r="S129" s="202"/>
      <c r="T129" s="204">
        <f>SUM(T130:T135)</f>
        <v>0</v>
      </c>
      <c r="AR129" s="205" t="s">
        <v>80</v>
      </c>
      <c r="AT129" s="206" t="s">
        <v>72</v>
      </c>
      <c r="AU129" s="206" t="s">
        <v>82</v>
      </c>
      <c r="AY129" s="205" t="s">
        <v>148</v>
      </c>
      <c r="BK129" s="207">
        <f>SUM(BK130:BK135)</f>
        <v>0</v>
      </c>
    </row>
    <row r="130" spans="1:65" s="2" customFormat="1" ht="16.5" customHeight="1">
      <c r="A130" s="35"/>
      <c r="B130" s="36"/>
      <c r="C130" s="210" t="s">
        <v>80</v>
      </c>
      <c r="D130" s="210" t="s">
        <v>150</v>
      </c>
      <c r="E130" s="211" t="s">
        <v>657</v>
      </c>
      <c r="F130" s="212" t="s">
        <v>658</v>
      </c>
      <c r="G130" s="213" t="s">
        <v>153</v>
      </c>
      <c r="H130" s="214">
        <v>722</v>
      </c>
      <c r="I130" s="215"/>
      <c r="J130" s="216">
        <f>ROUND(I130*H130,2)</f>
        <v>0</v>
      </c>
      <c r="K130" s="217"/>
      <c r="L130" s="40"/>
      <c r="M130" s="218" t="s">
        <v>1</v>
      </c>
      <c r="N130" s="219" t="s">
        <v>38</v>
      </c>
      <c r="O130" s="72"/>
      <c r="P130" s="220">
        <f>O130*H130</f>
        <v>0</v>
      </c>
      <c r="Q130" s="220">
        <v>0.46</v>
      </c>
      <c r="R130" s="220">
        <f>Q130*H130</f>
        <v>332.12</v>
      </c>
      <c r="S130" s="220">
        <v>0</v>
      </c>
      <c r="T130" s="221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2" t="s">
        <v>154</v>
      </c>
      <c r="AT130" s="222" t="s">
        <v>150</v>
      </c>
      <c r="AU130" s="222" t="s">
        <v>159</v>
      </c>
      <c r="AY130" s="18" t="s">
        <v>148</v>
      </c>
      <c r="BE130" s="223">
        <f>IF(N130="základní",J130,0)</f>
        <v>0</v>
      </c>
      <c r="BF130" s="223">
        <f>IF(N130="snížená",J130,0)</f>
        <v>0</v>
      </c>
      <c r="BG130" s="223">
        <f>IF(N130="zákl. přenesená",J130,0)</f>
        <v>0</v>
      </c>
      <c r="BH130" s="223">
        <f>IF(N130="sníž. přenesená",J130,0)</f>
        <v>0</v>
      </c>
      <c r="BI130" s="223">
        <f>IF(N130="nulová",J130,0)</f>
        <v>0</v>
      </c>
      <c r="BJ130" s="18" t="s">
        <v>80</v>
      </c>
      <c r="BK130" s="223">
        <f>ROUND(I130*H130,2)</f>
        <v>0</v>
      </c>
      <c r="BL130" s="18" t="s">
        <v>154</v>
      </c>
      <c r="BM130" s="222" t="s">
        <v>659</v>
      </c>
    </row>
    <row r="131" spans="1:65" s="13" customFormat="1" ht="11.25">
      <c r="B131" s="224"/>
      <c r="C131" s="225"/>
      <c r="D131" s="226" t="s">
        <v>156</v>
      </c>
      <c r="E131" s="227" t="s">
        <v>1</v>
      </c>
      <c r="F131" s="228" t="s">
        <v>660</v>
      </c>
      <c r="G131" s="225"/>
      <c r="H131" s="229">
        <v>722</v>
      </c>
      <c r="I131" s="230"/>
      <c r="J131" s="225"/>
      <c r="K131" s="225"/>
      <c r="L131" s="231"/>
      <c r="M131" s="232"/>
      <c r="N131" s="233"/>
      <c r="O131" s="233"/>
      <c r="P131" s="233"/>
      <c r="Q131" s="233"/>
      <c r="R131" s="233"/>
      <c r="S131" s="233"/>
      <c r="T131" s="234"/>
      <c r="AT131" s="235" t="s">
        <v>156</v>
      </c>
      <c r="AU131" s="235" t="s">
        <v>159</v>
      </c>
      <c r="AV131" s="13" t="s">
        <v>82</v>
      </c>
      <c r="AW131" s="13" t="s">
        <v>30</v>
      </c>
      <c r="AX131" s="13" t="s">
        <v>73</v>
      </c>
      <c r="AY131" s="235" t="s">
        <v>148</v>
      </c>
    </row>
    <row r="132" spans="1:65" s="14" customFormat="1" ht="11.25">
      <c r="B132" s="236"/>
      <c r="C132" s="237"/>
      <c r="D132" s="226" t="s">
        <v>156</v>
      </c>
      <c r="E132" s="238" t="s">
        <v>1</v>
      </c>
      <c r="F132" s="239" t="s">
        <v>158</v>
      </c>
      <c r="G132" s="237"/>
      <c r="H132" s="240">
        <v>722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AT132" s="246" t="s">
        <v>156</v>
      </c>
      <c r="AU132" s="246" t="s">
        <v>159</v>
      </c>
      <c r="AV132" s="14" t="s">
        <v>159</v>
      </c>
      <c r="AW132" s="14" t="s">
        <v>30</v>
      </c>
      <c r="AX132" s="14" t="s">
        <v>80</v>
      </c>
      <c r="AY132" s="246" t="s">
        <v>148</v>
      </c>
    </row>
    <row r="133" spans="1:65" s="2" customFormat="1" ht="16.5" customHeight="1">
      <c r="A133" s="35"/>
      <c r="B133" s="36"/>
      <c r="C133" s="210" t="s">
        <v>82</v>
      </c>
      <c r="D133" s="210" t="s">
        <v>150</v>
      </c>
      <c r="E133" s="211" t="s">
        <v>661</v>
      </c>
      <c r="F133" s="212" t="s">
        <v>662</v>
      </c>
      <c r="G133" s="213" t="s">
        <v>153</v>
      </c>
      <c r="H133" s="214">
        <v>722</v>
      </c>
      <c r="I133" s="215"/>
      <c r="J133" s="216">
        <f>ROUND(I133*H133,2)</f>
        <v>0</v>
      </c>
      <c r="K133" s="217"/>
      <c r="L133" s="40"/>
      <c r="M133" s="218" t="s">
        <v>1</v>
      </c>
      <c r="N133" s="219" t="s">
        <v>38</v>
      </c>
      <c r="O133" s="72"/>
      <c r="P133" s="220">
        <f>O133*H133</f>
        <v>0</v>
      </c>
      <c r="Q133" s="220">
        <v>0.69</v>
      </c>
      <c r="R133" s="220">
        <f>Q133*H133</f>
        <v>498.17999999999995</v>
      </c>
      <c r="S133" s="220">
        <v>0</v>
      </c>
      <c r="T133" s="221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2" t="s">
        <v>154</v>
      </c>
      <c r="AT133" s="222" t="s">
        <v>150</v>
      </c>
      <c r="AU133" s="222" t="s">
        <v>159</v>
      </c>
      <c r="AY133" s="18" t="s">
        <v>148</v>
      </c>
      <c r="BE133" s="223">
        <f>IF(N133="základní",J133,0)</f>
        <v>0</v>
      </c>
      <c r="BF133" s="223">
        <f>IF(N133="snížená",J133,0)</f>
        <v>0</v>
      </c>
      <c r="BG133" s="223">
        <f>IF(N133="zákl. přenesená",J133,0)</f>
        <v>0</v>
      </c>
      <c r="BH133" s="223">
        <f>IF(N133="sníž. přenesená",J133,0)</f>
        <v>0</v>
      </c>
      <c r="BI133" s="223">
        <f>IF(N133="nulová",J133,0)</f>
        <v>0</v>
      </c>
      <c r="BJ133" s="18" t="s">
        <v>80</v>
      </c>
      <c r="BK133" s="223">
        <f>ROUND(I133*H133,2)</f>
        <v>0</v>
      </c>
      <c r="BL133" s="18" t="s">
        <v>154</v>
      </c>
      <c r="BM133" s="222" t="s">
        <v>663</v>
      </c>
    </row>
    <row r="134" spans="1:65" s="13" customFormat="1" ht="11.25">
      <c r="B134" s="224"/>
      <c r="C134" s="225"/>
      <c r="D134" s="226" t="s">
        <v>156</v>
      </c>
      <c r="E134" s="227" t="s">
        <v>1</v>
      </c>
      <c r="F134" s="228" t="s">
        <v>660</v>
      </c>
      <c r="G134" s="225"/>
      <c r="H134" s="229">
        <v>722</v>
      </c>
      <c r="I134" s="230"/>
      <c r="J134" s="225"/>
      <c r="K134" s="225"/>
      <c r="L134" s="231"/>
      <c r="M134" s="232"/>
      <c r="N134" s="233"/>
      <c r="O134" s="233"/>
      <c r="P134" s="233"/>
      <c r="Q134" s="233"/>
      <c r="R134" s="233"/>
      <c r="S134" s="233"/>
      <c r="T134" s="234"/>
      <c r="AT134" s="235" t="s">
        <v>156</v>
      </c>
      <c r="AU134" s="235" t="s">
        <v>159</v>
      </c>
      <c r="AV134" s="13" t="s">
        <v>82</v>
      </c>
      <c r="AW134" s="13" t="s">
        <v>30</v>
      </c>
      <c r="AX134" s="13" t="s">
        <v>73</v>
      </c>
      <c r="AY134" s="235" t="s">
        <v>148</v>
      </c>
    </row>
    <row r="135" spans="1:65" s="14" customFormat="1" ht="11.25">
      <c r="B135" s="236"/>
      <c r="C135" s="237"/>
      <c r="D135" s="226" t="s">
        <v>156</v>
      </c>
      <c r="E135" s="238" t="s">
        <v>1</v>
      </c>
      <c r="F135" s="239" t="s">
        <v>158</v>
      </c>
      <c r="G135" s="237"/>
      <c r="H135" s="240">
        <v>722</v>
      </c>
      <c r="I135" s="241"/>
      <c r="J135" s="237"/>
      <c r="K135" s="237"/>
      <c r="L135" s="242"/>
      <c r="M135" s="243"/>
      <c r="N135" s="244"/>
      <c r="O135" s="244"/>
      <c r="P135" s="244"/>
      <c r="Q135" s="244"/>
      <c r="R135" s="244"/>
      <c r="S135" s="244"/>
      <c r="T135" s="245"/>
      <c r="AT135" s="246" t="s">
        <v>156</v>
      </c>
      <c r="AU135" s="246" t="s">
        <v>159</v>
      </c>
      <c r="AV135" s="14" t="s">
        <v>159</v>
      </c>
      <c r="AW135" s="14" t="s">
        <v>30</v>
      </c>
      <c r="AX135" s="14" t="s">
        <v>80</v>
      </c>
      <c r="AY135" s="246" t="s">
        <v>148</v>
      </c>
    </row>
    <row r="136" spans="1:65" s="12" customFormat="1" ht="22.9" customHeight="1">
      <c r="B136" s="194"/>
      <c r="C136" s="195"/>
      <c r="D136" s="196" t="s">
        <v>72</v>
      </c>
      <c r="E136" s="208" t="s">
        <v>207</v>
      </c>
      <c r="F136" s="208" t="s">
        <v>546</v>
      </c>
      <c r="G136" s="195"/>
      <c r="H136" s="195"/>
      <c r="I136" s="198"/>
      <c r="J136" s="209">
        <f>BK136</f>
        <v>0</v>
      </c>
      <c r="K136" s="195"/>
      <c r="L136" s="200"/>
      <c r="M136" s="201"/>
      <c r="N136" s="202"/>
      <c r="O136" s="202"/>
      <c r="P136" s="203">
        <f>P137</f>
        <v>0</v>
      </c>
      <c r="Q136" s="202"/>
      <c r="R136" s="203">
        <f>R137</f>
        <v>0.33933999999999997</v>
      </c>
      <c r="S136" s="202"/>
      <c r="T136" s="204">
        <f>T137</f>
        <v>0</v>
      </c>
      <c r="AR136" s="205" t="s">
        <v>80</v>
      </c>
      <c r="AT136" s="206" t="s">
        <v>72</v>
      </c>
      <c r="AU136" s="206" t="s">
        <v>80</v>
      </c>
      <c r="AY136" s="205" t="s">
        <v>148</v>
      </c>
      <c r="BK136" s="207">
        <f>BK137</f>
        <v>0</v>
      </c>
    </row>
    <row r="137" spans="1:65" s="12" customFormat="1" ht="20.85" customHeight="1">
      <c r="B137" s="194"/>
      <c r="C137" s="195"/>
      <c r="D137" s="196" t="s">
        <v>72</v>
      </c>
      <c r="E137" s="208" t="s">
        <v>547</v>
      </c>
      <c r="F137" s="208" t="s">
        <v>548</v>
      </c>
      <c r="G137" s="195"/>
      <c r="H137" s="195"/>
      <c r="I137" s="198"/>
      <c r="J137" s="209">
        <f>BK137</f>
        <v>0</v>
      </c>
      <c r="K137" s="195"/>
      <c r="L137" s="200"/>
      <c r="M137" s="201"/>
      <c r="N137" s="202"/>
      <c r="O137" s="202"/>
      <c r="P137" s="203">
        <f>SUM(P138:P140)</f>
        <v>0</v>
      </c>
      <c r="Q137" s="202"/>
      <c r="R137" s="203">
        <f>SUM(R138:R140)</f>
        <v>0.33933999999999997</v>
      </c>
      <c r="S137" s="202"/>
      <c r="T137" s="204">
        <f>SUM(T138:T140)</f>
        <v>0</v>
      </c>
      <c r="AR137" s="205" t="s">
        <v>80</v>
      </c>
      <c r="AT137" s="206" t="s">
        <v>72</v>
      </c>
      <c r="AU137" s="206" t="s">
        <v>82</v>
      </c>
      <c r="AY137" s="205" t="s">
        <v>148</v>
      </c>
      <c r="BK137" s="207">
        <f>SUM(BK138:BK140)</f>
        <v>0</v>
      </c>
    </row>
    <row r="138" spans="1:65" s="2" customFormat="1" ht="21.75" customHeight="1">
      <c r="A138" s="35"/>
      <c r="B138" s="36"/>
      <c r="C138" s="210" t="s">
        <v>159</v>
      </c>
      <c r="D138" s="210" t="s">
        <v>150</v>
      </c>
      <c r="E138" s="211" t="s">
        <v>664</v>
      </c>
      <c r="F138" s="212" t="s">
        <v>665</v>
      </c>
      <c r="G138" s="213" t="s">
        <v>153</v>
      </c>
      <c r="H138" s="214">
        <v>722</v>
      </c>
      <c r="I138" s="215"/>
      <c r="J138" s="216">
        <f>ROUND(I138*H138,2)</f>
        <v>0</v>
      </c>
      <c r="K138" s="217"/>
      <c r="L138" s="40"/>
      <c r="M138" s="218" t="s">
        <v>1</v>
      </c>
      <c r="N138" s="219" t="s">
        <v>38</v>
      </c>
      <c r="O138" s="72"/>
      <c r="P138" s="220">
        <f>O138*H138</f>
        <v>0</v>
      </c>
      <c r="Q138" s="220">
        <v>4.6999999999999999E-4</v>
      </c>
      <c r="R138" s="220">
        <f>Q138*H138</f>
        <v>0.33933999999999997</v>
      </c>
      <c r="S138" s="220">
        <v>0</v>
      </c>
      <c r="T138" s="221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2" t="s">
        <v>154</v>
      </c>
      <c r="AT138" s="222" t="s">
        <v>150</v>
      </c>
      <c r="AU138" s="222" t="s">
        <v>159</v>
      </c>
      <c r="AY138" s="18" t="s">
        <v>148</v>
      </c>
      <c r="BE138" s="223">
        <f>IF(N138="základní",J138,0)</f>
        <v>0</v>
      </c>
      <c r="BF138" s="223">
        <f>IF(N138="snížená",J138,0)</f>
        <v>0</v>
      </c>
      <c r="BG138" s="223">
        <f>IF(N138="zákl. přenesená",J138,0)</f>
        <v>0</v>
      </c>
      <c r="BH138" s="223">
        <f>IF(N138="sníž. přenesená",J138,0)</f>
        <v>0</v>
      </c>
      <c r="BI138" s="223">
        <f>IF(N138="nulová",J138,0)</f>
        <v>0</v>
      </c>
      <c r="BJ138" s="18" t="s">
        <v>80</v>
      </c>
      <c r="BK138" s="223">
        <f>ROUND(I138*H138,2)</f>
        <v>0</v>
      </c>
      <c r="BL138" s="18" t="s">
        <v>154</v>
      </c>
      <c r="BM138" s="222" t="s">
        <v>666</v>
      </c>
    </row>
    <row r="139" spans="1:65" s="13" customFormat="1" ht="11.25">
      <c r="B139" s="224"/>
      <c r="C139" s="225"/>
      <c r="D139" s="226" t="s">
        <v>156</v>
      </c>
      <c r="E139" s="227" t="s">
        <v>1</v>
      </c>
      <c r="F139" s="228" t="s">
        <v>660</v>
      </c>
      <c r="G139" s="225"/>
      <c r="H139" s="229">
        <v>722</v>
      </c>
      <c r="I139" s="230"/>
      <c r="J139" s="225"/>
      <c r="K139" s="225"/>
      <c r="L139" s="231"/>
      <c r="M139" s="232"/>
      <c r="N139" s="233"/>
      <c r="O139" s="233"/>
      <c r="P139" s="233"/>
      <c r="Q139" s="233"/>
      <c r="R139" s="233"/>
      <c r="S139" s="233"/>
      <c r="T139" s="234"/>
      <c r="AT139" s="235" t="s">
        <v>156</v>
      </c>
      <c r="AU139" s="235" t="s">
        <v>159</v>
      </c>
      <c r="AV139" s="13" t="s">
        <v>82</v>
      </c>
      <c r="AW139" s="13" t="s">
        <v>30</v>
      </c>
      <c r="AX139" s="13" t="s">
        <v>73</v>
      </c>
      <c r="AY139" s="235" t="s">
        <v>148</v>
      </c>
    </row>
    <row r="140" spans="1:65" s="14" customFormat="1" ht="11.25">
      <c r="B140" s="236"/>
      <c r="C140" s="237"/>
      <c r="D140" s="226" t="s">
        <v>156</v>
      </c>
      <c r="E140" s="238" t="s">
        <v>1</v>
      </c>
      <c r="F140" s="239" t="s">
        <v>158</v>
      </c>
      <c r="G140" s="237"/>
      <c r="H140" s="240">
        <v>722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AT140" s="246" t="s">
        <v>156</v>
      </c>
      <c r="AU140" s="246" t="s">
        <v>159</v>
      </c>
      <c r="AV140" s="14" t="s">
        <v>159</v>
      </c>
      <c r="AW140" s="14" t="s">
        <v>30</v>
      </c>
      <c r="AX140" s="14" t="s">
        <v>80</v>
      </c>
      <c r="AY140" s="246" t="s">
        <v>148</v>
      </c>
    </row>
    <row r="141" spans="1:65" s="12" customFormat="1" ht="22.9" customHeight="1">
      <c r="B141" s="194"/>
      <c r="C141" s="195"/>
      <c r="D141" s="196" t="s">
        <v>72</v>
      </c>
      <c r="E141" s="208" t="s">
        <v>610</v>
      </c>
      <c r="F141" s="208" t="s">
        <v>611</v>
      </c>
      <c r="G141" s="195"/>
      <c r="H141" s="195"/>
      <c r="I141" s="198"/>
      <c r="J141" s="209">
        <f>BK141</f>
        <v>0</v>
      </c>
      <c r="K141" s="195"/>
      <c r="L141" s="200"/>
      <c r="M141" s="201"/>
      <c r="N141" s="202"/>
      <c r="O141" s="202"/>
      <c r="P141" s="203">
        <f>P142</f>
        <v>0</v>
      </c>
      <c r="Q141" s="202"/>
      <c r="R141" s="203">
        <f>R142</f>
        <v>0</v>
      </c>
      <c r="S141" s="202"/>
      <c r="T141" s="204">
        <f>T142</f>
        <v>0</v>
      </c>
      <c r="AR141" s="205" t="s">
        <v>80</v>
      </c>
      <c r="AT141" s="206" t="s">
        <v>72</v>
      </c>
      <c r="AU141" s="206" t="s">
        <v>80</v>
      </c>
      <c r="AY141" s="205" t="s">
        <v>148</v>
      </c>
      <c r="BK141" s="207">
        <f>BK142</f>
        <v>0</v>
      </c>
    </row>
    <row r="142" spans="1:65" s="2" customFormat="1" ht="21.75" customHeight="1">
      <c r="A142" s="35"/>
      <c r="B142" s="36"/>
      <c r="C142" s="210" t="s">
        <v>154</v>
      </c>
      <c r="D142" s="210" t="s">
        <v>150</v>
      </c>
      <c r="E142" s="211" t="s">
        <v>613</v>
      </c>
      <c r="F142" s="212" t="s">
        <v>614</v>
      </c>
      <c r="G142" s="213" t="s">
        <v>254</v>
      </c>
      <c r="H142" s="214">
        <v>830.63900000000001</v>
      </c>
      <c r="I142" s="215"/>
      <c r="J142" s="216">
        <f>ROUND(I142*H142,2)</f>
        <v>0</v>
      </c>
      <c r="K142" s="217"/>
      <c r="L142" s="40"/>
      <c r="M142" s="282" t="s">
        <v>1</v>
      </c>
      <c r="N142" s="283" t="s">
        <v>38</v>
      </c>
      <c r="O142" s="284"/>
      <c r="P142" s="285">
        <f>O142*H142</f>
        <v>0</v>
      </c>
      <c r="Q142" s="285">
        <v>0</v>
      </c>
      <c r="R142" s="285">
        <f>Q142*H142</f>
        <v>0</v>
      </c>
      <c r="S142" s="285">
        <v>0</v>
      </c>
      <c r="T142" s="28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2" t="s">
        <v>154</v>
      </c>
      <c r="AT142" s="222" t="s">
        <v>150</v>
      </c>
      <c r="AU142" s="222" t="s">
        <v>82</v>
      </c>
      <c r="AY142" s="18" t="s">
        <v>148</v>
      </c>
      <c r="BE142" s="223">
        <f>IF(N142="základní",J142,0)</f>
        <v>0</v>
      </c>
      <c r="BF142" s="223">
        <f>IF(N142="snížená",J142,0)</f>
        <v>0</v>
      </c>
      <c r="BG142" s="223">
        <f>IF(N142="zákl. přenesená",J142,0)</f>
        <v>0</v>
      </c>
      <c r="BH142" s="223">
        <f>IF(N142="sníž. přenesená",J142,0)</f>
        <v>0</v>
      </c>
      <c r="BI142" s="223">
        <f>IF(N142="nulová",J142,0)</f>
        <v>0</v>
      </c>
      <c r="BJ142" s="18" t="s">
        <v>80</v>
      </c>
      <c r="BK142" s="223">
        <f>ROUND(I142*H142,2)</f>
        <v>0</v>
      </c>
      <c r="BL142" s="18" t="s">
        <v>154</v>
      </c>
      <c r="BM142" s="222" t="s">
        <v>667</v>
      </c>
    </row>
    <row r="143" spans="1:65" s="2" customFormat="1" ht="6.95" customHeight="1">
      <c r="A143" s="35"/>
      <c r="B143" s="55"/>
      <c r="C143" s="56"/>
      <c r="D143" s="56"/>
      <c r="E143" s="56"/>
      <c r="F143" s="56"/>
      <c r="G143" s="56"/>
      <c r="H143" s="56"/>
      <c r="I143" s="159"/>
      <c r="J143" s="56"/>
      <c r="K143" s="56"/>
      <c r="L143" s="40"/>
      <c r="M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</sheetData>
  <sheetProtection algorithmName="SHA-512" hashValue="n3DFICzzRW1zLvSjwdmtcD1PnRX/AzqlRQ+rnofSZd80WCmQTXl+AbEOIjdUbOUjvjNXwXJaLlWD1PDk37ItYw==" saltValue="vj3rAWqBLZJpuWshguW82sl4YhxyaRGJNRJPGoNXfEwH8dYyHxPOOKK9yTAIyJEj/uHpkLsChToEZ1kRu7bung==" spinCount="100000" sheet="1" objects="1" scenarios="1" formatColumns="0" formatRows="0" autoFilter="0"/>
  <autoFilter ref="C125:K142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5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1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6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AT2" s="18" t="s">
        <v>91</v>
      </c>
    </row>
    <row r="3" spans="1:46" s="1" customFormat="1" ht="6.95" customHeight="1">
      <c r="B3" s="117"/>
      <c r="C3" s="118"/>
      <c r="D3" s="118"/>
      <c r="E3" s="118"/>
      <c r="F3" s="118"/>
      <c r="G3" s="118"/>
      <c r="H3" s="118"/>
      <c r="I3" s="119"/>
      <c r="J3" s="118"/>
      <c r="K3" s="118"/>
      <c r="L3" s="21"/>
      <c r="AT3" s="18" t="s">
        <v>82</v>
      </c>
    </row>
    <row r="4" spans="1:46" s="1" customFormat="1" ht="24.95" customHeight="1">
      <c r="B4" s="21"/>
      <c r="D4" s="120" t="s">
        <v>92</v>
      </c>
      <c r="I4" s="116"/>
      <c r="L4" s="21"/>
      <c r="M4" s="121" t="s">
        <v>10</v>
      </c>
      <c r="AT4" s="18" t="s">
        <v>4</v>
      </c>
    </row>
    <row r="5" spans="1:46" s="1" customFormat="1" ht="6.95" customHeight="1">
      <c r="B5" s="21"/>
      <c r="I5" s="116"/>
      <c r="L5" s="21"/>
    </row>
    <row r="6" spans="1:46" s="1" customFormat="1" ht="12" customHeight="1">
      <c r="B6" s="21"/>
      <c r="D6" s="122" t="s">
        <v>16</v>
      </c>
      <c r="I6" s="116"/>
      <c r="L6" s="21"/>
    </row>
    <row r="7" spans="1:46" s="1" customFormat="1" ht="23.25" customHeight="1">
      <c r="B7" s="21"/>
      <c r="E7" s="332" t="str">
        <f>'Rekapitulace stavby'!K6</f>
        <v>Oprava komunikace na p.č.1082/11 a 1082/51 v k.ú. Krásná pod Lysou Horu</v>
      </c>
      <c r="F7" s="333"/>
      <c r="G7" s="333"/>
      <c r="H7" s="333"/>
      <c r="I7" s="116"/>
      <c r="L7" s="21"/>
    </row>
    <row r="8" spans="1:46" s="2" customFormat="1" ht="12" customHeight="1">
      <c r="A8" s="35"/>
      <c r="B8" s="40"/>
      <c r="C8" s="35"/>
      <c r="D8" s="122" t="s">
        <v>93</v>
      </c>
      <c r="E8" s="35"/>
      <c r="F8" s="35"/>
      <c r="G8" s="35"/>
      <c r="H8" s="35"/>
      <c r="I8" s="123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34" t="s">
        <v>668</v>
      </c>
      <c r="F9" s="335"/>
      <c r="G9" s="335"/>
      <c r="H9" s="335"/>
      <c r="I9" s="123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123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22" t="s">
        <v>18</v>
      </c>
      <c r="E11" s="35"/>
      <c r="F11" s="111" t="s">
        <v>1</v>
      </c>
      <c r="G11" s="35"/>
      <c r="H11" s="35"/>
      <c r="I11" s="124" t="s">
        <v>19</v>
      </c>
      <c r="J11" s="111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2" t="s">
        <v>20</v>
      </c>
      <c r="E12" s="35"/>
      <c r="F12" s="111" t="s">
        <v>21</v>
      </c>
      <c r="G12" s="35"/>
      <c r="H12" s="35"/>
      <c r="I12" s="124" t="s">
        <v>22</v>
      </c>
      <c r="J12" s="125" t="str">
        <f>'Rekapitulace stavby'!AN8</f>
        <v>10. 3. 2020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23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2" t="s">
        <v>24</v>
      </c>
      <c r="E14" s="35"/>
      <c r="F14" s="35"/>
      <c r="G14" s="35"/>
      <c r="H14" s="35"/>
      <c r="I14" s="124" t="s">
        <v>25</v>
      </c>
      <c r="J14" s="111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1" t="s">
        <v>21</v>
      </c>
      <c r="F15" s="35"/>
      <c r="G15" s="35"/>
      <c r="H15" s="35"/>
      <c r="I15" s="124" t="s">
        <v>26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23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22" t="s">
        <v>27</v>
      </c>
      <c r="E17" s="35"/>
      <c r="F17" s="35"/>
      <c r="G17" s="35"/>
      <c r="H17" s="35"/>
      <c r="I17" s="124" t="s">
        <v>25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6" t="str">
        <f>'Rekapitulace stavby'!E14</f>
        <v>Vyplň údaj</v>
      </c>
      <c r="F18" s="337"/>
      <c r="G18" s="337"/>
      <c r="H18" s="337"/>
      <c r="I18" s="124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23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22" t="s">
        <v>29</v>
      </c>
      <c r="E20" s="35"/>
      <c r="F20" s="35"/>
      <c r="G20" s="35"/>
      <c r="H20" s="35"/>
      <c r="I20" s="124" t="s">
        <v>25</v>
      </c>
      <c r="J20" s="111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1" t="s">
        <v>21</v>
      </c>
      <c r="F21" s="35"/>
      <c r="G21" s="35"/>
      <c r="H21" s="35"/>
      <c r="I21" s="124" t="s">
        <v>26</v>
      </c>
      <c r="J21" s="111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23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22" t="s">
        <v>31</v>
      </c>
      <c r="E23" s="35"/>
      <c r="F23" s="35"/>
      <c r="G23" s="35"/>
      <c r="H23" s="35"/>
      <c r="I23" s="124" t="s">
        <v>25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1" t="s">
        <v>21</v>
      </c>
      <c r="F24" s="35"/>
      <c r="G24" s="35"/>
      <c r="H24" s="35"/>
      <c r="I24" s="124" t="s">
        <v>26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23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22" t="s">
        <v>32</v>
      </c>
      <c r="E26" s="35"/>
      <c r="F26" s="35"/>
      <c r="G26" s="35"/>
      <c r="H26" s="35"/>
      <c r="I26" s="123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6"/>
      <c r="B27" s="127"/>
      <c r="C27" s="126"/>
      <c r="D27" s="126"/>
      <c r="E27" s="338" t="s">
        <v>1</v>
      </c>
      <c r="F27" s="338"/>
      <c r="G27" s="338"/>
      <c r="H27" s="338"/>
      <c r="I27" s="128"/>
      <c r="J27" s="126"/>
      <c r="K27" s="126"/>
      <c r="L27" s="129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23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30"/>
      <c r="E29" s="130"/>
      <c r="F29" s="130"/>
      <c r="G29" s="130"/>
      <c r="H29" s="130"/>
      <c r="I29" s="131"/>
      <c r="J29" s="130"/>
      <c r="K29" s="13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32" t="s">
        <v>33</v>
      </c>
      <c r="E30" s="35"/>
      <c r="F30" s="35"/>
      <c r="G30" s="35"/>
      <c r="H30" s="35"/>
      <c r="I30" s="123"/>
      <c r="J30" s="133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30"/>
      <c r="E31" s="130"/>
      <c r="F31" s="130"/>
      <c r="G31" s="130"/>
      <c r="H31" s="130"/>
      <c r="I31" s="131"/>
      <c r="J31" s="130"/>
      <c r="K31" s="13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34" t="s">
        <v>35</v>
      </c>
      <c r="G32" s="35"/>
      <c r="H32" s="35"/>
      <c r="I32" s="135" t="s">
        <v>34</v>
      </c>
      <c r="J32" s="134" t="s">
        <v>36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6" t="s">
        <v>37</v>
      </c>
      <c r="E33" s="122" t="s">
        <v>38</v>
      </c>
      <c r="F33" s="137">
        <f>ROUND((SUM(BE122:BE184)),  2)</f>
        <v>0</v>
      </c>
      <c r="G33" s="35"/>
      <c r="H33" s="35"/>
      <c r="I33" s="138">
        <v>0.21</v>
      </c>
      <c r="J33" s="137">
        <f>ROUND(((SUM(BE122:BE184))*I33),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2" t="s">
        <v>39</v>
      </c>
      <c r="F34" s="137">
        <f>ROUND((SUM(BF122:BF184)),  2)</f>
        <v>0</v>
      </c>
      <c r="G34" s="35"/>
      <c r="H34" s="35"/>
      <c r="I34" s="138">
        <v>0.15</v>
      </c>
      <c r="J34" s="137">
        <f>ROUND(((SUM(BF122:BF184))*I34),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22" t="s">
        <v>40</v>
      </c>
      <c r="F35" s="137">
        <f>ROUND((SUM(BG122:BG184)),  2)</f>
        <v>0</v>
      </c>
      <c r="G35" s="35"/>
      <c r="H35" s="35"/>
      <c r="I35" s="138">
        <v>0.21</v>
      </c>
      <c r="J35" s="137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22" t="s">
        <v>41</v>
      </c>
      <c r="F36" s="137">
        <f>ROUND((SUM(BH122:BH184)),  2)</f>
        <v>0</v>
      </c>
      <c r="G36" s="35"/>
      <c r="H36" s="35"/>
      <c r="I36" s="138">
        <v>0.15</v>
      </c>
      <c r="J36" s="137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2" t="s">
        <v>42</v>
      </c>
      <c r="F37" s="137">
        <f>ROUND((SUM(BI122:BI184)),  2)</f>
        <v>0</v>
      </c>
      <c r="G37" s="35"/>
      <c r="H37" s="35"/>
      <c r="I37" s="138">
        <v>0</v>
      </c>
      <c r="J37" s="137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23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9"/>
      <c r="D39" s="140" t="s">
        <v>43</v>
      </c>
      <c r="E39" s="141"/>
      <c r="F39" s="141"/>
      <c r="G39" s="142" t="s">
        <v>44</v>
      </c>
      <c r="H39" s="143" t="s">
        <v>45</v>
      </c>
      <c r="I39" s="144"/>
      <c r="J39" s="145">
        <f>SUM(J30:J37)</f>
        <v>0</v>
      </c>
      <c r="K39" s="146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23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16"/>
      <c r="L41" s="21"/>
    </row>
    <row r="42" spans="1:31" s="1" customFormat="1" ht="14.45" customHeight="1">
      <c r="B42" s="21"/>
      <c r="I42" s="116"/>
      <c r="L42" s="21"/>
    </row>
    <row r="43" spans="1:31" s="1" customFormat="1" ht="14.45" customHeight="1">
      <c r="B43" s="21"/>
      <c r="I43" s="116"/>
      <c r="L43" s="21"/>
    </row>
    <row r="44" spans="1:31" s="1" customFormat="1" ht="14.45" customHeight="1">
      <c r="B44" s="21"/>
      <c r="I44" s="116"/>
      <c r="L44" s="21"/>
    </row>
    <row r="45" spans="1:31" s="1" customFormat="1" ht="14.45" customHeight="1">
      <c r="B45" s="21"/>
      <c r="I45" s="116"/>
      <c r="L45" s="21"/>
    </row>
    <row r="46" spans="1:31" s="1" customFormat="1" ht="14.45" customHeight="1">
      <c r="B46" s="21"/>
      <c r="I46" s="116"/>
      <c r="L46" s="21"/>
    </row>
    <row r="47" spans="1:31" s="1" customFormat="1" ht="14.45" customHeight="1">
      <c r="B47" s="21"/>
      <c r="I47" s="116"/>
      <c r="L47" s="21"/>
    </row>
    <row r="48" spans="1:31" s="1" customFormat="1" ht="14.45" customHeight="1">
      <c r="B48" s="21"/>
      <c r="I48" s="116"/>
      <c r="L48" s="21"/>
    </row>
    <row r="49" spans="1:31" s="1" customFormat="1" ht="14.45" customHeight="1">
      <c r="B49" s="21"/>
      <c r="I49" s="116"/>
      <c r="L49" s="21"/>
    </row>
    <row r="50" spans="1:31" s="2" customFormat="1" ht="14.45" customHeight="1">
      <c r="B50" s="52"/>
      <c r="D50" s="147" t="s">
        <v>46</v>
      </c>
      <c r="E50" s="148"/>
      <c r="F50" s="148"/>
      <c r="G50" s="147" t="s">
        <v>47</v>
      </c>
      <c r="H50" s="148"/>
      <c r="I50" s="149"/>
      <c r="J50" s="148"/>
      <c r="K50" s="148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50" t="s">
        <v>48</v>
      </c>
      <c r="E61" s="151"/>
      <c r="F61" s="152" t="s">
        <v>49</v>
      </c>
      <c r="G61" s="150" t="s">
        <v>48</v>
      </c>
      <c r="H61" s="151"/>
      <c r="I61" s="153"/>
      <c r="J61" s="154" t="s">
        <v>49</v>
      </c>
      <c r="K61" s="151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47" t="s">
        <v>50</v>
      </c>
      <c r="E65" s="155"/>
      <c r="F65" s="155"/>
      <c r="G65" s="147" t="s">
        <v>51</v>
      </c>
      <c r="H65" s="155"/>
      <c r="I65" s="156"/>
      <c r="J65" s="155"/>
      <c r="K65" s="15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50" t="s">
        <v>48</v>
      </c>
      <c r="E76" s="151"/>
      <c r="F76" s="152" t="s">
        <v>49</v>
      </c>
      <c r="G76" s="150" t="s">
        <v>48</v>
      </c>
      <c r="H76" s="151"/>
      <c r="I76" s="153"/>
      <c r="J76" s="154" t="s">
        <v>49</v>
      </c>
      <c r="K76" s="151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7"/>
      <c r="C77" s="158"/>
      <c r="D77" s="158"/>
      <c r="E77" s="158"/>
      <c r="F77" s="158"/>
      <c r="G77" s="158"/>
      <c r="H77" s="158"/>
      <c r="I77" s="159"/>
      <c r="J77" s="158"/>
      <c r="K77" s="1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60"/>
      <c r="C81" s="161"/>
      <c r="D81" s="161"/>
      <c r="E81" s="161"/>
      <c r="F81" s="161"/>
      <c r="G81" s="161"/>
      <c r="H81" s="161"/>
      <c r="I81" s="162"/>
      <c r="J81" s="161"/>
      <c r="K81" s="161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95</v>
      </c>
      <c r="D82" s="37"/>
      <c r="E82" s="37"/>
      <c r="F82" s="37"/>
      <c r="G82" s="37"/>
      <c r="H82" s="37"/>
      <c r="I82" s="123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23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23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23.25" customHeight="1">
      <c r="A85" s="35"/>
      <c r="B85" s="36"/>
      <c r="C85" s="37"/>
      <c r="D85" s="37"/>
      <c r="E85" s="339" t="str">
        <f>E7</f>
        <v>Oprava komunikace na p.č.1082/11 a 1082/51 v k.ú. Krásná pod Lysou Horu</v>
      </c>
      <c r="F85" s="340"/>
      <c r="G85" s="340"/>
      <c r="H85" s="340"/>
      <c r="I85" s="123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93</v>
      </c>
      <c r="D86" s="37"/>
      <c r="E86" s="37"/>
      <c r="F86" s="37"/>
      <c r="G86" s="37"/>
      <c r="H86" s="37"/>
      <c r="I86" s="123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87" t="str">
        <f>E9</f>
        <v>VON - Vedlejší a ostatní náklady</v>
      </c>
      <c r="F87" s="341"/>
      <c r="G87" s="341"/>
      <c r="H87" s="341"/>
      <c r="I87" s="123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23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 xml:space="preserve"> </v>
      </c>
      <c r="G89" s="37"/>
      <c r="H89" s="37"/>
      <c r="I89" s="124" t="s">
        <v>22</v>
      </c>
      <c r="J89" s="67" t="str">
        <f>IF(J12="","",J12)</f>
        <v>10. 3. 2020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23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24</v>
      </c>
      <c r="D91" s="37"/>
      <c r="E91" s="37"/>
      <c r="F91" s="28" t="str">
        <f>E15</f>
        <v xml:space="preserve"> </v>
      </c>
      <c r="G91" s="37"/>
      <c r="H91" s="37"/>
      <c r="I91" s="124" t="s">
        <v>29</v>
      </c>
      <c r="J91" s="33" t="str">
        <f>E21</f>
        <v xml:space="preserve"> 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24" t="s">
        <v>31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23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63" t="s">
        <v>96</v>
      </c>
      <c r="D94" s="164"/>
      <c r="E94" s="164"/>
      <c r="F94" s="164"/>
      <c r="G94" s="164"/>
      <c r="H94" s="164"/>
      <c r="I94" s="165"/>
      <c r="J94" s="166" t="s">
        <v>97</v>
      </c>
      <c r="K94" s="164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23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7" t="s">
        <v>98</v>
      </c>
      <c r="D96" s="37"/>
      <c r="E96" s="37"/>
      <c r="F96" s="37"/>
      <c r="G96" s="37"/>
      <c r="H96" s="37"/>
      <c r="I96" s="123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99</v>
      </c>
    </row>
    <row r="97" spans="1:31" s="9" customFormat="1" ht="24.95" customHeight="1">
      <c r="B97" s="168"/>
      <c r="C97" s="169"/>
      <c r="D97" s="170" t="s">
        <v>669</v>
      </c>
      <c r="E97" s="171"/>
      <c r="F97" s="171"/>
      <c r="G97" s="171"/>
      <c r="H97" s="171"/>
      <c r="I97" s="172"/>
      <c r="J97" s="173">
        <f>J123</f>
        <v>0</v>
      </c>
      <c r="K97" s="169"/>
      <c r="L97" s="174"/>
    </row>
    <row r="98" spans="1:31" s="10" customFormat="1" ht="19.899999999999999" customHeight="1">
      <c r="B98" s="175"/>
      <c r="C98" s="105"/>
      <c r="D98" s="176" t="s">
        <v>670</v>
      </c>
      <c r="E98" s="177"/>
      <c r="F98" s="177"/>
      <c r="G98" s="177"/>
      <c r="H98" s="177"/>
      <c r="I98" s="178"/>
      <c r="J98" s="179">
        <f>J124</f>
        <v>0</v>
      </c>
      <c r="K98" s="105"/>
      <c r="L98" s="180"/>
    </row>
    <row r="99" spans="1:31" s="10" customFormat="1" ht="19.899999999999999" customHeight="1">
      <c r="B99" s="175"/>
      <c r="C99" s="105"/>
      <c r="D99" s="176" t="s">
        <v>671</v>
      </c>
      <c r="E99" s="177"/>
      <c r="F99" s="177"/>
      <c r="G99" s="177"/>
      <c r="H99" s="177"/>
      <c r="I99" s="178"/>
      <c r="J99" s="179">
        <f>J130</f>
        <v>0</v>
      </c>
      <c r="K99" s="105"/>
      <c r="L99" s="180"/>
    </row>
    <row r="100" spans="1:31" s="10" customFormat="1" ht="19.899999999999999" customHeight="1">
      <c r="B100" s="175"/>
      <c r="C100" s="105"/>
      <c r="D100" s="176" t="s">
        <v>672</v>
      </c>
      <c r="E100" s="177"/>
      <c r="F100" s="177"/>
      <c r="G100" s="177"/>
      <c r="H100" s="177"/>
      <c r="I100" s="178"/>
      <c r="J100" s="179">
        <f>J140</f>
        <v>0</v>
      </c>
      <c r="K100" s="105"/>
      <c r="L100" s="180"/>
    </row>
    <row r="101" spans="1:31" s="9" customFormat="1" ht="24.95" customHeight="1">
      <c r="B101" s="168"/>
      <c r="C101" s="169"/>
      <c r="D101" s="170" t="s">
        <v>673</v>
      </c>
      <c r="E101" s="171"/>
      <c r="F101" s="171"/>
      <c r="G101" s="171"/>
      <c r="H101" s="171"/>
      <c r="I101" s="172"/>
      <c r="J101" s="173">
        <f>J145</f>
        <v>0</v>
      </c>
      <c r="K101" s="169"/>
      <c r="L101" s="174"/>
    </row>
    <row r="102" spans="1:31" s="9" customFormat="1" ht="24.95" customHeight="1">
      <c r="B102" s="168"/>
      <c r="C102" s="169"/>
      <c r="D102" s="170" t="s">
        <v>674</v>
      </c>
      <c r="E102" s="171"/>
      <c r="F102" s="171"/>
      <c r="G102" s="171"/>
      <c r="H102" s="171"/>
      <c r="I102" s="172"/>
      <c r="J102" s="173">
        <f>J181</f>
        <v>0</v>
      </c>
      <c r="K102" s="169"/>
      <c r="L102" s="174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123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5" customHeight="1">
      <c r="A104" s="35"/>
      <c r="B104" s="55"/>
      <c r="C104" s="56"/>
      <c r="D104" s="56"/>
      <c r="E104" s="56"/>
      <c r="F104" s="56"/>
      <c r="G104" s="56"/>
      <c r="H104" s="56"/>
      <c r="I104" s="159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5" customHeight="1">
      <c r="A108" s="35"/>
      <c r="B108" s="57"/>
      <c r="C108" s="58"/>
      <c r="D108" s="58"/>
      <c r="E108" s="58"/>
      <c r="F108" s="58"/>
      <c r="G108" s="58"/>
      <c r="H108" s="58"/>
      <c r="I108" s="162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5" customHeight="1">
      <c r="A109" s="35"/>
      <c r="B109" s="36"/>
      <c r="C109" s="24" t="s">
        <v>133</v>
      </c>
      <c r="D109" s="37"/>
      <c r="E109" s="37"/>
      <c r="F109" s="37"/>
      <c r="G109" s="37"/>
      <c r="H109" s="37"/>
      <c r="I109" s="123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5" customHeight="1">
      <c r="A110" s="35"/>
      <c r="B110" s="36"/>
      <c r="C110" s="37"/>
      <c r="D110" s="37"/>
      <c r="E110" s="37"/>
      <c r="F110" s="37"/>
      <c r="G110" s="37"/>
      <c r="H110" s="37"/>
      <c r="I110" s="123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16</v>
      </c>
      <c r="D111" s="37"/>
      <c r="E111" s="37"/>
      <c r="F111" s="37"/>
      <c r="G111" s="37"/>
      <c r="H111" s="37"/>
      <c r="I111" s="123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23.25" customHeight="1">
      <c r="A112" s="35"/>
      <c r="B112" s="36"/>
      <c r="C112" s="37"/>
      <c r="D112" s="37"/>
      <c r="E112" s="339" t="str">
        <f>E7</f>
        <v>Oprava komunikace na p.č.1082/11 a 1082/51 v k.ú. Krásná pod Lysou Horu</v>
      </c>
      <c r="F112" s="340"/>
      <c r="G112" s="340"/>
      <c r="H112" s="340"/>
      <c r="I112" s="123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93</v>
      </c>
      <c r="D113" s="37"/>
      <c r="E113" s="37"/>
      <c r="F113" s="37"/>
      <c r="G113" s="37"/>
      <c r="H113" s="37"/>
      <c r="I113" s="123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87" t="str">
        <f>E9</f>
        <v>VON - Vedlejší a ostatní náklady</v>
      </c>
      <c r="F114" s="341"/>
      <c r="G114" s="341"/>
      <c r="H114" s="341"/>
      <c r="I114" s="123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123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F12</f>
        <v xml:space="preserve"> </v>
      </c>
      <c r="G116" s="37"/>
      <c r="H116" s="37"/>
      <c r="I116" s="124" t="s">
        <v>22</v>
      </c>
      <c r="J116" s="67" t="str">
        <f>IF(J12="","",J12)</f>
        <v>10. 3. 2020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123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24</v>
      </c>
      <c r="D118" s="37"/>
      <c r="E118" s="37"/>
      <c r="F118" s="28" t="str">
        <f>E15</f>
        <v xml:space="preserve"> </v>
      </c>
      <c r="G118" s="37"/>
      <c r="H118" s="37"/>
      <c r="I118" s="124" t="s">
        <v>29</v>
      </c>
      <c r="J118" s="33" t="str">
        <f>E21</f>
        <v xml:space="preserve"> 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27</v>
      </c>
      <c r="D119" s="37"/>
      <c r="E119" s="37"/>
      <c r="F119" s="28" t="str">
        <f>IF(E18="","",E18)</f>
        <v>Vyplň údaj</v>
      </c>
      <c r="G119" s="37"/>
      <c r="H119" s="37"/>
      <c r="I119" s="124" t="s">
        <v>31</v>
      </c>
      <c r="J119" s="33" t="str">
        <f>E24</f>
        <v xml:space="preserve"> 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123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81"/>
      <c r="B121" s="182"/>
      <c r="C121" s="183" t="s">
        <v>134</v>
      </c>
      <c r="D121" s="184" t="s">
        <v>58</v>
      </c>
      <c r="E121" s="184" t="s">
        <v>54</v>
      </c>
      <c r="F121" s="184" t="s">
        <v>55</v>
      </c>
      <c r="G121" s="184" t="s">
        <v>135</v>
      </c>
      <c r="H121" s="184" t="s">
        <v>136</v>
      </c>
      <c r="I121" s="185" t="s">
        <v>137</v>
      </c>
      <c r="J121" s="186" t="s">
        <v>97</v>
      </c>
      <c r="K121" s="187" t="s">
        <v>138</v>
      </c>
      <c r="L121" s="188"/>
      <c r="M121" s="76" t="s">
        <v>1</v>
      </c>
      <c r="N121" s="77" t="s">
        <v>37</v>
      </c>
      <c r="O121" s="77" t="s">
        <v>139</v>
      </c>
      <c r="P121" s="77" t="s">
        <v>140</v>
      </c>
      <c r="Q121" s="77" t="s">
        <v>141</v>
      </c>
      <c r="R121" s="77" t="s">
        <v>142</v>
      </c>
      <c r="S121" s="77" t="s">
        <v>143</v>
      </c>
      <c r="T121" s="78" t="s">
        <v>144</v>
      </c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</row>
    <row r="122" spans="1:65" s="2" customFormat="1" ht="22.9" customHeight="1">
      <c r="A122" s="35"/>
      <c r="B122" s="36"/>
      <c r="C122" s="83" t="s">
        <v>145</v>
      </c>
      <c r="D122" s="37"/>
      <c r="E122" s="37"/>
      <c r="F122" s="37"/>
      <c r="G122" s="37"/>
      <c r="H122" s="37"/>
      <c r="I122" s="123"/>
      <c r="J122" s="189">
        <f>BK122</f>
        <v>0</v>
      </c>
      <c r="K122" s="37"/>
      <c r="L122" s="40"/>
      <c r="M122" s="79"/>
      <c r="N122" s="190"/>
      <c r="O122" s="80"/>
      <c r="P122" s="191">
        <f>P123+P145+P181</f>
        <v>0</v>
      </c>
      <c r="Q122" s="80"/>
      <c r="R122" s="191">
        <f>R123+R145+R181</f>
        <v>0</v>
      </c>
      <c r="S122" s="80"/>
      <c r="T122" s="192">
        <f>T123+T145+T181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72</v>
      </c>
      <c r="AU122" s="18" t="s">
        <v>99</v>
      </c>
      <c r="BK122" s="193">
        <f>BK123+BK145+BK181</f>
        <v>0</v>
      </c>
    </row>
    <row r="123" spans="1:65" s="12" customFormat="1" ht="25.9" customHeight="1">
      <c r="B123" s="194"/>
      <c r="C123" s="195"/>
      <c r="D123" s="196" t="s">
        <v>72</v>
      </c>
      <c r="E123" s="197" t="s">
        <v>675</v>
      </c>
      <c r="F123" s="197" t="s">
        <v>676</v>
      </c>
      <c r="G123" s="195"/>
      <c r="H123" s="195"/>
      <c r="I123" s="198"/>
      <c r="J123" s="199">
        <f>BK123</f>
        <v>0</v>
      </c>
      <c r="K123" s="195"/>
      <c r="L123" s="200"/>
      <c r="M123" s="201"/>
      <c r="N123" s="202"/>
      <c r="O123" s="202"/>
      <c r="P123" s="203">
        <f>P124+P130+P140</f>
        <v>0</v>
      </c>
      <c r="Q123" s="202"/>
      <c r="R123" s="203">
        <f>R124+R130+R140</f>
        <v>0</v>
      </c>
      <c r="S123" s="202"/>
      <c r="T123" s="204">
        <f>T124+T130+T140</f>
        <v>0</v>
      </c>
      <c r="AR123" s="205" t="s">
        <v>179</v>
      </c>
      <c r="AT123" s="206" t="s">
        <v>72</v>
      </c>
      <c r="AU123" s="206" t="s">
        <v>73</v>
      </c>
      <c r="AY123" s="205" t="s">
        <v>148</v>
      </c>
      <c r="BK123" s="207">
        <f>BK124+BK130+BK140</f>
        <v>0</v>
      </c>
    </row>
    <row r="124" spans="1:65" s="12" customFormat="1" ht="22.9" customHeight="1">
      <c r="B124" s="194"/>
      <c r="C124" s="195"/>
      <c r="D124" s="196" t="s">
        <v>72</v>
      </c>
      <c r="E124" s="208" t="s">
        <v>677</v>
      </c>
      <c r="F124" s="208" t="s">
        <v>678</v>
      </c>
      <c r="G124" s="195"/>
      <c r="H124" s="195"/>
      <c r="I124" s="198"/>
      <c r="J124" s="209">
        <f>BK124</f>
        <v>0</v>
      </c>
      <c r="K124" s="195"/>
      <c r="L124" s="200"/>
      <c r="M124" s="201"/>
      <c r="N124" s="202"/>
      <c r="O124" s="202"/>
      <c r="P124" s="203">
        <f>SUM(P125:P129)</f>
        <v>0</v>
      </c>
      <c r="Q124" s="202"/>
      <c r="R124" s="203">
        <f>SUM(R125:R129)</f>
        <v>0</v>
      </c>
      <c r="S124" s="202"/>
      <c r="T124" s="204">
        <f>SUM(T125:T129)</f>
        <v>0</v>
      </c>
      <c r="AR124" s="205" t="s">
        <v>179</v>
      </c>
      <c r="AT124" s="206" t="s">
        <v>72</v>
      </c>
      <c r="AU124" s="206" t="s">
        <v>80</v>
      </c>
      <c r="AY124" s="205" t="s">
        <v>148</v>
      </c>
      <c r="BK124" s="207">
        <f>SUM(BK125:BK129)</f>
        <v>0</v>
      </c>
    </row>
    <row r="125" spans="1:65" s="2" customFormat="1" ht="16.5" customHeight="1">
      <c r="A125" s="35"/>
      <c r="B125" s="36"/>
      <c r="C125" s="210" t="s">
        <v>80</v>
      </c>
      <c r="D125" s="210" t="s">
        <v>150</v>
      </c>
      <c r="E125" s="211" t="s">
        <v>679</v>
      </c>
      <c r="F125" s="212" t="s">
        <v>680</v>
      </c>
      <c r="G125" s="213" t="s">
        <v>681</v>
      </c>
      <c r="H125" s="214">
        <v>1</v>
      </c>
      <c r="I125" s="215"/>
      <c r="J125" s="216">
        <f>ROUND(I125*H125,2)</f>
        <v>0</v>
      </c>
      <c r="K125" s="217"/>
      <c r="L125" s="40"/>
      <c r="M125" s="218" t="s">
        <v>1</v>
      </c>
      <c r="N125" s="219" t="s">
        <v>38</v>
      </c>
      <c r="O125" s="72"/>
      <c r="P125" s="220">
        <f>O125*H125</f>
        <v>0</v>
      </c>
      <c r="Q125" s="220">
        <v>0</v>
      </c>
      <c r="R125" s="220">
        <f>Q125*H125</f>
        <v>0</v>
      </c>
      <c r="S125" s="220">
        <v>0</v>
      </c>
      <c r="T125" s="221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2" t="s">
        <v>682</v>
      </c>
      <c r="AT125" s="222" t="s">
        <v>150</v>
      </c>
      <c r="AU125" s="222" t="s">
        <v>82</v>
      </c>
      <c r="AY125" s="18" t="s">
        <v>148</v>
      </c>
      <c r="BE125" s="223">
        <f>IF(N125="základní",J125,0)</f>
        <v>0</v>
      </c>
      <c r="BF125" s="223">
        <f>IF(N125="snížená",J125,0)</f>
        <v>0</v>
      </c>
      <c r="BG125" s="223">
        <f>IF(N125="zákl. přenesená",J125,0)</f>
        <v>0</v>
      </c>
      <c r="BH125" s="223">
        <f>IF(N125="sníž. přenesená",J125,0)</f>
        <v>0</v>
      </c>
      <c r="BI125" s="223">
        <f>IF(N125="nulová",J125,0)</f>
        <v>0</v>
      </c>
      <c r="BJ125" s="18" t="s">
        <v>80</v>
      </c>
      <c r="BK125" s="223">
        <f>ROUND(I125*H125,2)</f>
        <v>0</v>
      </c>
      <c r="BL125" s="18" t="s">
        <v>682</v>
      </c>
      <c r="BM125" s="222" t="s">
        <v>683</v>
      </c>
    </row>
    <row r="126" spans="1:65" s="13" customFormat="1" ht="11.25">
      <c r="B126" s="224"/>
      <c r="C126" s="225"/>
      <c r="D126" s="226" t="s">
        <v>156</v>
      </c>
      <c r="E126" s="227" t="s">
        <v>1</v>
      </c>
      <c r="F126" s="228" t="s">
        <v>684</v>
      </c>
      <c r="G126" s="225"/>
      <c r="H126" s="229">
        <v>1</v>
      </c>
      <c r="I126" s="230"/>
      <c r="J126" s="225"/>
      <c r="K126" s="225"/>
      <c r="L126" s="231"/>
      <c r="M126" s="232"/>
      <c r="N126" s="233"/>
      <c r="O126" s="233"/>
      <c r="P126" s="233"/>
      <c r="Q126" s="233"/>
      <c r="R126" s="233"/>
      <c r="S126" s="233"/>
      <c r="T126" s="234"/>
      <c r="AT126" s="235" t="s">
        <v>156</v>
      </c>
      <c r="AU126" s="235" t="s">
        <v>82</v>
      </c>
      <c r="AV126" s="13" t="s">
        <v>82</v>
      </c>
      <c r="AW126" s="13" t="s">
        <v>30</v>
      </c>
      <c r="AX126" s="13" t="s">
        <v>80</v>
      </c>
      <c r="AY126" s="235" t="s">
        <v>148</v>
      </c>
    </row>
    <row r="127" spans="1:65" s="2" customFormat="1" ht="16.5" customHeight="1">
      <c r="A127" s="35"/>
      <c r="B127" s="36"/>
      <c r="C127" s="210" t="s">
        <v>82</v>
      </c>
      <c r="D127" s="210" t="s">
        <v>150</v>
      </c>
      <c r="E127" s="211" t="s">
        <v>685</v>
      </c>
      <c r="F127" s="212" t="s">
        <v>686</v>
      </c>
      <c r="G127" s="213" t="s">
        <v>681</v>
      </c>
      <c r="H127" s="214">
        <v>1</v>
      </c>
      <c r="I127" s="215"/>
      <c r="J127" s="216">
        <f>ROUND(I127*H127,2)</f>
        <v>0</v>
      </c>
      <c r="K127" s="217"/>
      <c r="L127" s="40"/>
      <c r="M127" s="218" t="s">
        <v>1</v>
      </c>
      <c r="N127" s="219" t="s">
        <v>38</v>
      </c>
      <c r="O127" s="72"/>
      <c r="P127" s="220">
        <f>O127*H127</f>
        <v>0</v>
      </c>
      <c r="Q127" s="220">
        <v>0</v>
      </c>
      <c r="R127" s="220">
        <f>Q127*H127</f>
        <v>0</v>
      </c>
      <c r="S127" s="220">
        <v>0</v>
      </c>
      <c r="T127" s="221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2" t="s">
        <v>682</v>
      </c>
      <c r="AT127" s="222" t="s">
        <v>150</v>
      </c>
      <c r="AU127" s="222" t="s">
        <v>82</v>
      </c>
      <c r="AY127" s="18" t="s">
        <v>148</v>
      </c>
      <c r="BE127" s="223">
        <f>IF(N127="základní",J127,0)</f>
        <v>0</v>
      </c>
      <c r="BF127" s="223">
        <f>IF(N127="snížená",J127,0)</f>
        <v>0</v>
      </c>
      <c r="BG127" s="223">
        <f>IF(N127="zákl. přenesená",J127,0)</f>
        <v>0</v>
      </c>
      <c r="BH127" s="223">
        <f>IF(N127="sníž. přenesená",J127,0)</f>
        <v>0</v>
      </c>
      <c r="BI127" s="223">
        <f>IF(N127="nulová",J127,0)</f>
        <v>0</v>
      </c>
      <c r="BJ127" s="18" t="s">
        <v>80</v>
      </c>
      <c r="BK127" s="223">
        <f>ROUND(I127*H127,2)</f>
        <v>0</v>
      </c>
      <c r="BL127" s="18" t="s">
        <v>682</v>
      </c>
      <c r="BM127" s="222" t="s">
        <v>687</v>
      </c>
    </row>
    <row r="128" spans="1:65" s="13" customFormat="1" ht="11.25">
      <c r="B128" s="224"/>
      <c r="C128" s="225"/>
      <c r="D128" s="226" t="s">
        <v>156</v>
      </c>
      <c r="E128" s="227" t="s">
        <v>1</v>
      </c>
      <c r="F128" s="228" t="s">
        <v>80</v>
      </c>
      <c r="G128" s="225"/>
      <c r="H128" s="229">
        <v>1</v>
      </c>
      <c r="I128" s="230"/>
      <c r="J128" s="225"/>
      <c r="K128" s="225"/>
      <c r="L128" s="231"/>
      <c r="M128" s="232"/>
      <c r="N128" s="233"/>
      <c r="O128" s="233"/>
      <c r="P128" s="233"/>
      <c r="Q128" s="233"/>
      <c r="R128" s="233"/>
      <c r="S128" s="233"/>
      <c r="T128" s="234"/>
      <c r="AT128" s="235" t="s">
        <v>156</v>
      </c>
      <c r="AU128" s="235" t="s">
        <v>82</v>
      </c>
      <c r="AV128" s="13" t="s">
        <v>82</v>
      </c>
      <c r="AW128" s="13" t="s">
        <v>30</v>
      </c>
      <c r="AX128" s="13" t="s">
        <v>73</v>
      </c>
      <c r="AY128" s="235" t="s">
        <v>148</v>
      </c>
    </row>
    <row r="129" spans="1:65" s="14" customFormat="1" ht="11.25">
      <c r="B129" s="236"/>
      <c r="C129" s="237"/>
      <c r="D129" s="226" t="s">
        <v>156</v>
      </c>
      <c r="E129" s="238" t="s">
        <v>1</v>
      </c>
      <c r="F129" s="239" t="s">
        <v>158</v>
      </c>
      <c r="G129" s="237"/>
      <c r="H129" s="240">
        <v>1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AT129" s="246" t="s">
        <v>156</v>
      </c>
      <c r="AU129" s="246" t="s">
        <v>82</v>
      </c>
      <c r="AV129" s="14" t="s">
        <v>159</v>
      </c>
      <c r="AW129" s="14" t="s">
        <v>30</v>
      </c>
      <c r="AX129" s="14" t="s">
        <v>80</v>
      </c>
      <c r="AY129" s="246" t="s">
        <v>148</v>
      </c>
    </row>
    <row r="130" spans="1:65" s="12" customFormat="1" ht="22.9" customHeight="1">
      <c r="B130" s="194"/>
      <c r="C130" s="195"/>
      <c r="D130" s="196" t="s">
        <v>72</v>
      </c>
      <c r="E130" s="208" t="s">
        <v>688</v>
      </c>
      <c r="F130" s="208" t="s">
        <v>689</v>
      </c>
      <c r="G130" s="195"/>
      <c r="H130" s="195"/>
      <c r="I130" s="198"/>
      <c r="J130" s="209">
        <f>BK130</f>
        <v>0</v>
      </c>
      <c r="K130" s="195"/>
      <c r="L130" s="200"/>
      <c r="M130" s="201"/>
      <c r="N130" s="202"/>
      <c r="O130" s="202"/>
      <c r="P130" s="203">
        <f>SUM(P131:P139)</f>
        <v>0</v>
      </c>
      <c r="Q130" s="202"/>
      <c r="R130" s="203">
        <f>SUM(R131:R139)</f>
        <v>0</v>
      </c>
      <c r="S130" s="202"/>
      <c r="T130" s="204">
        <f>SUM(T131:T139)</f>
        <v>0</v>
      </c>
      <c r="AR130" s="205" t="s">
        <v>179</v>
      </c>
      <c r="AT130" s="206" t="s">
        <v>72</v>
      </c>
      <c r="AU130" s="206" t="s">
        <v>80</v>
      </c>
      <c r="AY130" s="205" t="s">
        <v>148</v>
      </c>
      <c r="BK130" s="207">
        <f>SUM(BK131:BK139)</f>
        <v>0</v>
      </c>
    </row>
    <row r="131" spans="1:65" s="2" customFormat="1" ht="16.5" customHeight="1">
      <c r="A131" s="35"/>
      <c r="B131" s="36"/>
      <c r="C131" s="210" t="s">
        <v>159</v>
      </c>
      <c r="D131" s="210" t="s">
        <v>150</v>
      </c>
      <c r="E131" s="211" t="s">
        <v>690</v>
      </c>
      <c r="F131" s="212" t="s">
        <v>691</v>
      </c>
      <c r="G131" s="213" t="s">
        <v>681</v>
      </c>
      <c r="H131" s="214">
        <v>1</v>
      </c>
      <c r="I131" s="215"/>
      <c r="J131" s="216">
        <f>ROUND(I131*H131,2)</f>
        <v>0</v>
      </c>
      <c r="K131" s="217"/>
      <c r="L131" s="40"/>
      <c r="M131" s="218" t="s">
        <v>1</v>
      </c>
      <c r="N131" s="219" t="s">
        <v>38</v>
      </c>
      <c r="O131" s="72"/>
      <c r="P131" s="220">
        <f>O131*H131</f>
        <v>0</v>
      </c>
      <c r="Q131" s="220">
        <v>0</v>
      </c>
      <c r="R131" s="220">
        <f>Q131*H131</f>
        <v>0</v>
      </c>
      <c r="S131" s="220">
        <v>0</v>
      </c>
      <c r="T131" s="221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2" t="s">
        <v>682</v>
      </c>
      <c r="AT131" s="222" t="s">
        <v>150</v>
      </c>
      <c r="AU131" s="222" t="s">
        <v>82</v>
      </c>
      <c r="AY131" s="18" t="s">
        <v>148</v>
      </c>
      <c r="BE131" s="223">
        <f>IF(N131="základní",J131,0)</f>
        <v>0</v>
      </c>
      <c r="BF131" s="223">
        <f>IF(N131="snížená",J131,0)</f>
        <v>0</v>
      </c>
      <c r="BG131" s="223">
        <f>IF(N131="zákl. přenesená",J131,0)</f>
        <v>0</v>
      </c>
      <c r="BH131" s="223">
        <f>IF(N131="sníž. přenesená",J131,0)</f>
        <v>0</v>
      </c>
      <c r="BI131" s="223">
        <f>IF(N131="nulová",J131,0)</f>
        <v>0</v>
      </c>
      <c r="BJ131" s="18" t="s">
        <v>80</v>
      </c>
      <c r="BK131" s="223">
        <f>ROUND(I131*H131,2)</f>
        <v>0</v>
      </c>
      <c r="BL131" s="18" t="s">
        <v>682</v>
      </c>
      <c r="BM131" s="222" t="s">
        <v>692</v>
      </c>
    </row>
    <row r="132" spans="1:65" s="16" customFormat="1" ht="11.25">
      <c r="B132" s="258"/>
      <c r="C132" s="259"/>
      <c r="D132" s="226" t="s">
        <v>156</v>
      </c>
      <c r="E132" s="260" t="s">
        <v>1</v>
      </c>
      <c r="F132" s="261" t="s">
        <v>693</v>
      </c>
      <c r="G132" s="259"/>
      <c r="H132" s="260" t="s">
        <v>1</v>
      </c>
      <c r="I132" s="262"/>
      <c r="J132" s="259"/>
      <c r="K132" s="259"/>
      <c r="L132" s="263"/>
      <c r="M132" s="264"/>
      <c r="N132" s="265"/>
      <c r="O132" s="265"/>
      <c r="P132" s="265"/>
      <c r="Q132" s="265"/>
      <c r="R132" s="265"/>
      <c r="S132" s="265"/>
      <c r="T132" s="266"/>
      <c r="AT132" s="267" t="s">
        <v>156</v>
      </c>
      <c r="AU132" s="267" t="s">
        <v>82</v>
      </c>
      <c r="AV132" s="16" t="s">
        <v>80</v>
      </c>
      <c r="AW132" s="16" t="s">
        <v>30</v>
      </c>
      <c r="AX132" s="16" t="s">
        <v>73</v>
      </c>
      <c r="AY132" s="267" t="s">
        <v>148</v>
      </c>
    </row>
    <row r="133" spans="1:65" s="16" customFormat="1" ht="22.5">
      <c r="B133" s="258"/>
      <c r="C133" s="259"/>
      <c r="D133" s="226" t="s">
        <v>156</v>
      </c>
      <c r="E133" s="260" t="s">
        <v>1</v>
      </c>
      <c r="F133" s="261" t="s">
        <v>694</v>
      </c>
      <c r="G133" s="259"/>
      <c r="H133" s="260" t="s">
        <v>1</v>
      </c>
      <c r="I133" s="262"/>
      <c r="J133" s="259"/>
      <c r="K133" s="259"/>
      <c r="L133" s="263"/>
      <c r="M133" s="264"/>
      <c r="N133" s="265"/>
      <c r="O133" s="265"/>
      <c r="P133" s="265"/>
      <c r="Q133" s="265"/>
      <c r="R133" s="265"/>
      <c r="S133" s="265"/>
      <c r="T133" s="266"/>
      <c r="AT133" s="267" t="s">
        <v>156</v>
      </c>
      <c r="AU133" s="267" t="s">
        <v>82</v>
      </c>
      <c r="AV133" s="16" t="s">
        <v>80</v>
      </c>
      <c r="AW133" s="16" t="s">
        <v>30</v>
      </c>
      <c r="AX133" s="16" t="s">
        <v>73</v>
      </c>
      <c r="AY133" s="267" t="s">
        <v>148</v>
      </c>
    </row>
    <row r="134" spans="1:65" s="16" customFormat="1" ht="11.25">
      <c r="B134" s="258"/>
      <c r="C134" s="259"/>
      <c r="D134" s="226" t="s">
        <v>156</v>
      </c>
      <c r="E134" s="260" t="s">
        <v>1</v>
      </c>
      <c r="F134" s="261" t="s">
        <v>695</v>
      </c>
      <c r="G134" s="259"/>
      <c r="H134" s="260" t="s">
        <v>1</v>
      </c>
      <c r="I134" s="262"/>
      <c r="J134" s="259"/>
      <c r="K134" s="259"/>
      <c r="L134" s="263"/>
      <c r="M134" s="264"/>
      <c r="N134" s="265"/>
      <c r="O134" s="265"/>
      <c r="P134" s="265"/>
      <c r="Q134" s="265"/>
      <c r="R134" s="265"/>
      <c r="S134" s="265"/>
      <c r="T134" s="266"/>
      <c r="AT134" s="267" t="s">
        <v>156</v>
      </c>
      <c r="AU134" s="267" t="s">
        <v>82</v>
      </c>
      <c r="AV134" s="16" t="s">
        <v>80</v>
      </c>
      <c r="AW134" s="16" t="s">
        <v>30</v>
      </c>
      <c r="AX134" s="16" t="s">
        <v>73</v>
      </c>
      <c r="AY134" s="267" t="s">
        <v>148</v>
      </c>
    </row>
    <row r="135" spans="1:65" s="16" customFormat="1" ht="11.25">
      <c r="B135" s="258"/>
      <c r="C135" s="259"/>
      <c r="D135" s="226" t="s">
        <v>156</v>
      </c>
      <c r="E135" s="260" t="s">
        <v>1</v>
      </c>
      <c r="F135" s="261" t="s">
        <v>696</v>
      </c>
      <c r="G135" s="259"/>
      <c r="H135" s="260" t="s">
        <v>1</v>
      </c>
      <c r="I135" s="262"/>
      <c r="J135" s="259"/>
      <c r="K135" s="259"/>
      <c r="L135" s="263"/>
      <c r="M135" s="264"/>
      <c r="N135" s="265"/>
      <c r="O135" s="265"/>
      <c r="P135" s="265"/>
      <c r="Q135" s="265"/>
      <c r="R135" s="265"/>
      <c r="S135" s="265"/>
      <c r="T135" s="266"/>
      <c r="AT135" s="267" t="s">
        <v>156</v>
      </c>
      <c r="AU135" s="267" t="s">
        <v>82</v>
      </c>
      <c r="AV135" s="16" t="s">
        <v>80</v>
      </c>
      <c r="AW135" s="16" t="s">
        <v>30</v>
      </c>
      <c r="AX135" s="16" t="s">
        <v>73</v>
      </c>
      <c r="AY135" s="267" t="s">
        <v>148</v>
      </c>
    </row>
    <row r="136" spans="1:65" s="16" customFormat="1" ht="33.75">
      <c r="B136" s="258"/>
      <c r="C136" s="259"/>
      <c r="D136" s="226" t="s">
        <v>156</v>
      </c>
      <c r="E136" s="260" t="s">
        <v>1</v>
      </c>
      <c r="F136" s="261" t="s">
        <v>697</v>
      </c>
      <c r="G136" s="259"/>
      <c r="H136" s="260" t="s">
        <v>1</v>
      </c>
      <c r="I136" s="262"/>
      <c r="J136" s="259"/>
      <c r="K136" s="259"/>
      <c r="L136" s="263"/>
      <c r="M136" s="264"/>
      <c r="N136" s="265"/>
      <c r="O136" s="265"/>
      <c r="P136" s="265"/>
      <c r="Q136" s="265"/>
      <c r="R136" s="265"/>
      <c r="S136" s="265"/>
      <c r="T136" s="266"/>
      <c r="AT136" s="267" t="s">
        <v>156</v>
      </c>
      <c r="AU136" s="267" t="s">
        <v>82</v>
      </c>
      <c r="AV136" s="16" t="s">
        <v>80</v>
      </c>
      <c r="AW136" s="16" t="s">
        <v>30</v>
      </c>
      <c r="AX136" s="16" t="s">
        <v>73</v>
      </c>
      <c r="AY136" s="267" t="s">
        <v>148</v>
      </c>
    </row>
    <row r="137" spans="1:65" s="16" customFormat="1" ht="11.25">
      <c r="B137" s="258"/>
      <c r="C137" s="259"/>
      <c r="D137" s="226" t="s">
        <v>156</v>
      </c>
      <c r="E137" s="260" t="s">
        <v>1</v>
      </c>
      <c r="F137" s="261" t="s">
        <v>698</v>
      </c>
      <c r="G137" s="259"/>
      <c r="H137" s="260" t="s">
        <v>1</v>
      </c>
      <c r="I137" s="262"/>
      <c r="J137" s="259"/>
      <c r="K137" s="259"/>
      <c r="L137" s="263"/>
      <c r="M137" s="264"/>
      <c r="N137" s="265"/>
      <c r="O137" s="265"/>
      <c r="P137" s="265"/>
      <c r="Q137" s="265"/>
      <c r="R137" s="265"/>
      <c r="S137" s="265"/>
      <c r="T137" s="266"/>
      <c r="AT137" s="267" t="s">
        <v>156</v>
      </c>
      <c r="AU137" s="267" t="s">
        <v>82</v>
      </c>
      <c r="AV137" s="16" t="s">
        <v>80</v>
      </c>
      <c r="AW137" s="16" t="s">
        <v>30</v>
      </c>
      <c r="AX137" s="16" t="s">
        <v>73</v>
      </c>
      <c r="AY137" s="267" t="s">
        <v>148</v>
      </c>
    </row>
    <row r="138" spans="1:65" s="16" customFormat="1" ht="11.25">
      <c r="B138" s="258"/>
      <c r="C138" s="259"/>
      <c r="D138" s="226" t="s">
        <v>156</v>
      </c>
      <c r="E138" s="260" t="s">
        <v>1</v>
      </c>
      <c r="F138" s="261" t="s">
        <v>699</v>
      </c>
      <c r="G138" s="259"/>
      <c r="H138" s="260" t="s">
        <v>1</v>
      </c>
      <c r="I138" s="262"/>
      <c r="J138" s="259"/>
      <c r="K138" s="259"/>
      <c r="L138" s="263"/>
      <c r="M138" s="264"/>
      <c r="N138" s="265"/>
      <c r="O138" s="265"/>
      <c r="P138" s="265"/>
      <c r="Q138" s="265"/>
      <c r="R138" s="265"/>
      <c r="S138" s="265"/>
      <c r="T138" s="266"/>
      <c r="AT138" s="267" t="s">
        <v>156</v>
      </c>
      <c r="AU138" s="267" t="s">
        <v>82</v>
      </c>
      <c r="AV138" s="16" t="s">
        <v>80</v>
      </c>
      <c r="AW138" s="16" t="s">
        <v>30</v>
      </c>
      <c r="AX138" s="16" t="s">
        <v>73</v>
      </c>
      <c r="AY138" s="267" t="s">
        <v>148</v>
      </c>
    </row>
    <row r="139" spans="1:65" s="13" customFormat="1" ht="11.25">
      <c r="B139" s="224"/>
      <c r="C139" s="225"/>
      <c r="D139" s="226" t="s">
        <v>156</v>
      </c>
      <c r="E139" s="227" t="s">
        <v>1</v>
      </c>
      <c r="F139" s="228" t="s">
        <v>80</v>
      </c>
      <c r="G139" s="225"/>
      <c r="H139" s="229">
        <v>1</v>
      </c>
      <c r="I139" s="230"/>
      <c r="J139" s="225"/>
      <c r="K139" s="225"/>
      <c r="L139" s="231"/>
      <c r="M139" s="232"/>
      <c r="N139" s="233"/>
      <c r="O139" s="233"/>
      <c r="P139" s="233"/>
      <c r="Q139" s="233"/>
      <c r="R139" s="233"/>
      <c r="S139" s="233"/>
      <c r="T139" s="234"/>
      <c r="AT139" s="235" t="s">
        <v>156</v>
      </c>
      <c r="AU139" s="235" t="s">
        <v>82</v>
      </c>
      <c r="AV139" s="13" t="s">
        <v>82</v>
      </c>
      <c r="AW139" s="13" t="s">
        <v>30</v>
      </c>
      <c r="AX139" s="13" t="s">
        <v>80</v>
      </c>
      <c r="AY139" s="235" t="s">
        <v>148</v>
      </c>
    </row>
    <row r="140" spans="1:65" s="12" customFormat="1" ht="22.9" customHeight="1">
      <c r="B140" s="194"/>
      <c r="C140" s="195"/>
      <c r="D140" s="196" t="s">
        <v>72</v>
      </c>
      <c r="E140" s="208" t="s">
        <v>700</v>
      </c>
      <c r="F140" s="208" t="s">
        <v>701</v>
      </c>
      <c r="G140" s="195"/>
      <c r="H140" s="195"/>
      <c r="I140" s="198"/>
      <c r="J140" s="209">
        <f>BK140</f>
        <v>0</v>
      </c>
      <c r="K140" s="195"/>
      <c r="L140" s="200"/>
      <c r="M140" s="201"/>
      <c r="N140" s="202"/>
      <c r="O140" s="202"/>
      <c r="P140" s="203">
        <f>SUM(P141:P144)</f>
        <v>0</v>
      </c>
      <c r="Q140" s="202"/>
      <c r="R140" s="203">
        <f>SUM(R141:R144)</f>
        <v>0</v>
      </c>
      <c r="S140" s="202"/>
      <c r="T140" s="204">
        <f>SUM(T141:T144)</f>
        <v>0</v>
      </c>
      <c r="AR140" s="205" t="s">
        <v>179</v>
      </c>
      <c r="AT140" s="206" t="s">
        <v>72</v>
      </c>
      <c r="AU140" s="206" t="s">
        <v>80</v>
      </c>
      <c r="AY140" s="205" t="s">
        <v>148</v>
      </c>
      <c r="BK140" s="207">
        <f>SUM(BK141:BK144)</f>
        <v>0</v>
      </c>
    </row>
    <row r="141" spans="1:65" s="2" customFormat="1" ht="21.75" customHeight="1">
      <c r="A141" s="35"/>
      <c r="B141" s="36"/>
      <c r="C141" s="210" t="s">
        <v>154</v>
      </c>
      <c r="D141" s="210" t="s">
        <v>150</v>
      </c>
      <c r="E141" s="211" t="s">
        <v>702</v>
      </c>
      <c r="F141" s="212" t="s">
        <v>703</v>
      </c>
      <c r="G141" s="213" t="s">
        <v>681</v>
      </c>
      <c r="H141" s="214">
        <v>1</v>
      </c>
      <c r="I141" s="215"/>
      <c r="J141" s="216">
        <f>ROUND(I141*H141,2)</f>
        <v>0</v>
      </c>
      <c r="K141" s="217"/>
      <c r="L141" s="40"/>
      <c r="M141" s="218" t="s">
        <v>1</v>
      </c>
      <c r="N141" s="219" t="s">
        <v>38</v>
      </c>
      <c r="O141" s="72"/>
      <c r="P141" s="220">
        <f>O141*H141</f>
        <v>0</v>
      </c>
      <c r="Q141" s="220">
        <v>0</v>
      </c>
      <c r="R141" s="220">
        <f>Q141*H141</f>
        <v>0</v>
      </c>
      <c r="S141" s="220">
        <v>0</v>
      </c>
      <c r="T141" s="221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2" t="s">
        <v>682</v>
      </c>
      <c r="AT141" s="222" t="s">
        <v>150</v>
      </c>
      <c r="AU141" s="222" t="s">
        <v>82</v>
      </c>
      <c r="AY141" s="18" t="s">
        <v>148</v>
      </c>
      <c r="BE141" s="223">
        <f>IF(N141="základní",J141,0)</f>
        <v>0</v>
      </c>
      <c r="BF141" s="223">
        <f>IF(N141="snížená",J141,0)</f>
        <v>0</v>
      </c>
      <c r="BG141" s="223">
        <f>IF(N141="zákl. přenesená",J141,0)</f>
        <v>0</v>
      </c>
      <c r="BH141" s="223">
        <f>IF(N141="sníž. přenesená",J141,0)</f>
        <v>0</v>
      </c>
      <c r="BI141" s="223">
        <f>IF(N141="nulová",J141,0)</f>
        <v>0</v>
      </c>
      <c r="BJ141" s="18" t="s">
        <v>80</v>
      </c>
      <c r="BK141" s="223">
        <f>ROUND(I141*H141,2)</f>
        <v>0</v>
      </c>
      <c r="BL141" s="18" t="s">
        <v>682</v>
      </c>
      <c r="BM141" s="222" t="s">
        <v>704</v>
      </c>
    </row>
    <row r="142" spans="1:65" s="13" customFormat="1" ht="11.25">
      <c r="B142" s="224"/>
      <c r="C142" s="225"/>
      <c r="D142" s="226" t="s">
        <v>156</v>
      </c>
      <c r="E142" s="227" t="s">
        <v>1</v>
      </c>
      <c r="F142" s="228" t="s">
        <v>80</v>
      </c>
      <c r="G142" s="225"/>
      <c r="H142" s="229">
        <v>1</v>
      </c>
      <c r="I142" s="230"/>
      <c r="J142" s="225"/>
      <c r="K142" s="225"/>
      <c r="L142" s="231"/>
      <c r="M142" s="232"/>
      <c r="N142" s="233"/>
      <c r="O142" s="233"/>
      <c r="P142" s="233"/>
      <c r="Q142" s="233"/>
      <c r="R142" s="233"/>
      <c r="S142" s="233"/>
      <c r="T142" s="234"/>
      <c r="AT142" s="235" t="s">
        <v>156</v>
      </c>
      <c r="AU142" s="235" t="s">
        <v>82</v>
      </c>
      <c r="AV142" s="13" t="s">
        <v>82</v>
      </c>
      <c r="AW142" s="13" t="s">
        <v>30</v>
      </c>
      <c r="AX142" s="13" t="s">
        <v>80</v>
      </c>
      <c r="AY142" s="235" t="s">
        <v>148</v>
      </c>
    </row>
    <row r="143" spans="1:65" s="2" customFormat="1" ht="21.75" customHeight="1">
      <c r="A143" s="35"/>
      <c r="B143" s="36"/>
      <c r="C143" s="210" t="s">
        <v>179</v>
      </c>
      <c r="D143" s="210" t="s">
        <v>150</v>
      </c>
      <c r="E143" s="211" t="s">
        <v>705</v>
      </c>
      <c r="F143" s="212" t="s">
        <v>706</v>
      </c>
      <c r="G143" s="213" t="s">
        <v>681</v>
      </c>
      <c r="H143" s="214">
        <v>1</v>
      </c>
      <c r="I143" s="215"/>
      <c r="J143" s="216">
        <f>ROUND(I143*H143,2)</f>
        <v>0</v>
      </c>
      <c r="K143" s="217"/>
      <c r="L143" s="40"/>
      <c r="M143" s="218" t="s">
        <v>1</v>
      </c>
      <c r="N143" s="219" t="s">
        <v>38</v>
      </c>
      <c r="O143" s="72"/>
      <c r="P143" s="220">
        <f>O143*H143</f>
        <v>0</v>
      </c>
      <c r="Q143" s="220">
        <v>0</v>
      </c>
      <c r="R143" s="220">
        <f>Q143*H143</f>
        <v>0</v>
      </c>
      <c r="S143" s="220">
        <v>0</v>
      </c>
      <c r="T143" s="221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2" t="s">
        <v>682</v>
      </c>
      <c r="AT143" s="222" t="s">
        <v>150</v>
      </c>
      <c r="AU143" s="222" t="s">
        <v>82</v>
      </c>
      <c r="AY143" s="18" t="s">
        <v>148</v>
      </c>
      <c r="BE143" s="223">
        <f>IF(N143="základní",J143,0)</f>
        <v>0</v>
      </c>
      <c r="BF143" s="223">
        <f>IF(N143="snížená",J143,0)</f>
        <v>0</v>
      </c>
      <c r="BG143" s="223">
        <f>IF(N143="zákl. přenesená",J143,0)</f>
        <v>0</v>
      </c>
      <c r="BH143" s="223">
        <f>IF(N143="sníž. přenesená",J143,0)</f>
        <v>0</v>
      </c>
      <c r="BI143" s="223">
        <f>IF(N143="nulová",J143,0)</f>
        <v>0</v>
      </c>
      <c r="BJ143" s="18" t="s">
        <v>80</v>
      </c>
      <c r="BK143" s="223">
        <f>ROUND(I143*H143,2)</f>
        <v>0</v>
      </c>
      <c r="BL143" s="18" t="s">
        <v>682</v>
      </c>
      <c r="BM143" s="222" t="s">
        <v>707</v>
      </c>
    </row>
    <row r="144" spans="1:65" s="13" customFormat="1" ht="11.25">
      <c r="B144" s="224"/>
      <c r="C144" s="225"/>
      <c r="D144" s="226" t="s">
        <v>156</v>
      </c>
      <c r="E144" s="227" t="s">
        <v>1</v>
      </c>
      <c r="F144" s="228" t="s">
        <v>80</v>
      </c>
      <c r="G144" s="225"/>
      <c r="H144" s="229">
        <v>1</v>
      </c>
      <c r="I144" s="230"/>
      <c r="J144" s="225"/>
      <c r="K144" s="225"/>
      <c r="L144" s="231"/>
      <c r="M144" s="232"/>
      <c r="N144" s="233"/>
      <c r="O144" s="233"/>
      <c r="P144" s="233"/>
      <c r="Q144" s="233"/>
      <c r="R144" s="233"/>
      <c r="S144" s="233"/>
      <c r="T144" s="234"/>
      <c r="AT144" s="235" t="s">
        <v>156</v>
      </c>
      <c r="AU144" s="235" t="s">
        <v>82</v>
      </c>
      <c r="AV144" s="13" t="s">
        <v>82</v>
      </c>
      <c r="AW144" s="13" t="s">
        <v>30</v>
      </c>
      <c r="AX144" s="13" t="s">
        <v>80</v>
      </c>
      <c r="AY144" s="235" t="s">
        <v>148</v>
      </c>
    </row>
    <row r="145" spans="1:65" s="12" customFormat="1" ht="25.9" customHeight="1">
      <c r="B145" s="194"/>
      <c r="C145" s="195"/>
      <c r="D145" s="196" t="s">
        <v>72</v>
      </c>
      <c r="E145" s="197" t="s">
        <v>708</v>
      </c>
      <c r="F145" s="197" t="s">
        <v>709</v>
      </c>
      <c r="G145" s="195"/>
      <c r="H145" s="195"/>
      <c r="I145" s="198"/>
      <c r="J145" s="199">
        <f>BK145</f>
        <v>0</v>
      </c>
      <c r="K145" s="195"/>
      <c r="L145" s="200"/>
      <c r="M145" s="201"/>
      <c r="N145" s="202"/>
      <c r="O145" s="202"/>
      <c r="P145" s="203">
        <f>SUM(P146:P180)</f>
        <v>0</v>
      </c>
      <c r="Q145" s="202"/>
      <c r="R145" s="203">
        <f>SUM(R146:R180)</f>
        <v>0</v>
      </c>
      <c r="S145" s="202"/>
      <c r="T145" s="204">
        <f>SUM(T146:T180)</f>
        <v>0</v>
      </c>
      <c r="AR145" s="205" t="s">
        <v>179</v>
      </c>
      <c r="AT145" s="206" t="s">
        <v>72</v>
      </c>
      <c r="AU145" s="206" t="s">
        <v>73</v>
      </c>
      <c r="AY145" s="205" t="s">
        <v>148</v>
      </c>
      <c r="BK145" s="207">
        <f>SUM(BK146:BK180)</f>
        <v>0</v>
      </c>
    </row>
    <row r="146" spans="1:65" s="2" customFormat="1" ht="21.75" customHeight="1">
      <c r="A146" s="35"/>
      <c r="B146" s="36"/>
      <c r="C146" s="210" t="s">
        <v>184</v>
      </c>
      <c r="D146" s="210" t="s">
        <v>150</v>
      </c>
      <c r="E146" s="211" t="s">
        <v>710</v>
      </c>
      <c r="F146" s="212" t="s">
        <v>711</v>
      </c>
      <c r="G146" s="213" t="s">
        <v>712</v>
      </c>
      <c r="H146" s="214">
        <v>5</v>
      </c>
      <c r="I146" s="215"/>
      <c r="J146" s="216">
        <f>ROUND(I146*H146,2)</f>
        <v>0</v>
      </c>
      <c r="K146" s="217"/>
      <c r="L146" s="40"/>
      <c r="M146" s="218" t="s">
        <v>1</v>
      </c>
      <c r="N146" s="219" t="s">
        <v>38</v>
      </c>
      <c r="O146" s="72"/>
      <c r="P146" s="220">
        <f>O146*H146</f>
        <v>0</v>
      </c>
      <c r="Q146" s="220">
        <v>0</v>
      </c>
      <c r="R146" s="220">
        <f>Q146*H146</f>
        <v>0</v>
      </c>
      <c r="S146" s="220">
        <v>0</v>
      </c>
      <c r="T146" s="221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2" t="s">
        <v>682</v>
      </c>
      <c r="AT146" s="222" t="s">
        <v>150</v>
      </c>
      <c r="AU146" s="222" t="s">
        <v>80</v>
      </c>
      <c r="AY146" s="18" t="s">
        <v>148</v>
      </c>
      <c r="BE146" s="223">
        <f>IF(N146="základní",J146,0)</f>
        <v>0</v>
      </c>
      <c r="BF146" s="223">
        <f>IF(N146="snížená",J146,0)</f>
        <v>0</v>
      </c>
      <c r="BG146" s="223">
        <f>IF(N146="zákl. přenesená",J146,0)</f>
        <v>0</v>
      </c>
      <c r="BH146" s="223">
        <f>IF(N146="sníž. přenesená",J146,0)</f>
        <v>0</v>
      </c>
      <c r="BI146" s="223">
        <f>IF(N146="nulová",J146,0)</f>
        <v>0</v>
      </c>
      <c r="BJ146" s="18" t="s">
        <v>80</v>
      </c>
      <c r="BK146" s="223">
        <f>ROUND(I146*H146,2)</f>
        <v>0</v>
      </c>
      <c r="BL146" s="18" t="s">
        <v>682</v>
      </c>
      <c r="BM146" s="222" t="s">
        <v>713</v>
      </c>
    </row>
    <row r="147" spans="1:65" s="13" customFormat="1" ht="11.25">
      <c r="B147" s="224"/>
      <c r="C147" s="225"/>
      <c r="D147" s="226" t="s">
        <v>156</v>
      </c>
      <c r="E147" s="227" t="s">
        <v>1</v>
      </c>
      <c r="F147" s="228" t="s">
        <v>714</v>
      </c>
      <c r="G147" s="225"/>
      <c r="H147" s="229">
        <v>5</v>
      </c>
      <c r="I147" s="230"/>
      <c r="J147" s="225"/>
      <c r="K147" s="225"/>
      <c r="L147" s="231"/>
      <c r="M147" s="232"/>
      <c r="N147" s="233"/>
      <c r="O147" s="233"/>
      <c r="P147" s="233"/>
      <c r="Q147" s="233"/>
      <c r="R147" s="233"/>
      <c r="S147" s="233"/>
      <c r="T147" s="234"/>
      <c r="AT147" s="235" t="s">
        <v>156</v>
      </c>
      <c r="AU147" s="235" t="s">
        <v>80</v>
      </c>
      <c r="AV147" s="13" t="s">
        <v>82</v>
      </c>
      <c r="AW147" s="13" t="s">
        <v>30</v>
      </c>
      <c r="AX147" s="13" t="s">
        <v>73</v>
      </c>
      <c r="AY147" s="235" t="s">
        <v>148</v>
      </c>
    </row>
    <row r="148" spans="1:65" s="14" customFormat="1" ht="11.25">
      <c r="B148" s="236"/>
      <c r="C148" s="237"/>
      <c r="D148" s="226" t="s">
        <v>156</v>
      </c>
      <c r="E148" s="238" t="s">
        <v>1</v>
      </c>
      <c r="F148" s="239" t="s">
        <v>158</v>
      </c>
      <c r="G148" s="237"/>
      <c r="H148" s="240">
        <v>5</v>
      </c>
      <c r="I148" s="241"/>
      <c r="J148" s="237"/>
      <c r="K148" s="237"/>
      <c r="L148" s="242"/>
      <c r="M148" s="243"/>
      <c r="N148" s="244"/>
      <c r="O148" s="244"/>
      <c r="P148" s="244"/>
      <c r="Q148" s="244"/>
      <c r="R148" s="244"/>
      <c r="S148" s="244"/>
      <c r="T148" s="245"/>
      <c r="AT148" s="246" t="s">
        <v>156</v>
      </c>
      <c r="AU148" s="246" t="s">
        <v>80</v>
      </c>
      <c r="AV148" s="14" t="s">
        <v>159</v>
      </c>
      <c r="AW148" s="14" t="s">
        <v>30</v>
      </c>
      <c r="AX148" s="14" t="s">
        <v>80</v>
      </c>
      <c r="AY148" s="246" t="s">
        <v>148</v>
      </c>
    </row>
    <row r="149" spans="1:65" s="2" customFormat="1" ht="21.75" customHeight="1">
      <c r="A149" s="35"/>
      <c r="B149" s="36"/>
      <c r="C149" s="210" t="s">
        <v>191</v>
      </c>
      <c r="D149" s="210" t="s">
        <v>150</v>
      </c>
      <c r="E149" s="211" t="s">
        <v>715</v>
      </c>
      <c r="F149" s="212" t="s">
        <v>716</v>
      </c>
      <c r="G149" s="213" t="s">
        <v>712</v>
      </c>
      <c r="H149" s="214">
        <v>5</v>
      </c>
      <c r="I149" s="215"/>
      <c r="J149" s="216">
        <f>ROUND(I149*H149,2)</f>
        <v>0</v>
      </c>
      <c r="K149" s="217"/>
      <c r="L149" s="40"/>
      <c r="M149" s="218" t="s">
        <v>1</v>
      </c>
      <c r="N149" s="219" t="s">
        <v>38</v>
      </c>
      <c r="O149" s="72"/>
      <c r="P149" s="220">
        <f>O149*H149</f>
        <v>0</v>
      </c>
      <c r="Q149" s="220">
        <v>0</v>
      </c>
      <c r="R149" s="220">
        <f>Q149*H149</f>
        <v>0</v>
      </c>
      <c r="S149" s="220">
        <v>0</v>
      </c>
      <c r="T149" s="221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2" t="s">
        <v>682</v>
      </c>
      <c r="AT149" s="222" t="s">
        <v>150</v>
      </c>
      <c r="AU149" s="222" t="s">
        <v>80</v>
      </c>
      <c r="AY149" s="18" t="s">
        <v>148</v>
      </c>
      <c r="BE149" s="223">
        <f>IF(N149="základní",J149,0)</f>
        <v>0</v>
      </c>
      <c r="BF149" s="223">
        <f>IF(N149="snížená",J149,0)</f>
        <v>0</v>
      </c>
      <c r="BG149" s="223">
        <f>IF(N149="zákl. přenesená",J149,0)</f>
        <v>0</v>
      </c>
      <c r="BH149" s="223">
        <f>IF(N149="sníž. přenesená",J149,0)</f>
        <v>0</v>
      </c>
      <c r="BI149" s="223">
        <f>IF(N149="nulová",J149,0)</f>
        <v>0</v>
      </c>
      <c r="BJ149" s="18" t="s">
        <v>80</v>
      </c>
      <c r="BK149" s="223">
        <f>ROUND(I149*H149,2)</f>
        <v>0</v>
      </c>
      <c r="BL149" s="18" t="s">
        <v>682</v>
      </c>
      <c r="BM149" s="222" t="s">
        <v>717</v>
      </c>
    </row>
    <row r="150" spans="1:65" s="13" customFormat="1" ht="11.25">
      <c r="B150" s="224"/>
      <c r="C150" s="225"/>
      <c r="D150" s="226" t="s">
        <v>156</v>
      </c>
      <c r="E150" s="227" t="s">
        <v>1</v>
      </c>
      <c r="F150" s="228" t="s">
        <v>176</v>
      </c>
      <c r="G150" s="225"/>
      <c r="H150" s="229">
        <v>5</v>
      </c>
      <c r="I150" s="230"/>
      <c r="J150" s="225"/>
      <c r="K150" s="225"/>
      <c r="L150" s="231"/>
      <c r="M150" s="232"/>
      <c r="N150" s="233"/>
      <c r="O150" s="233"/>
      <c r="P150" s="233"/>
      <c r="Q150" s="233"/>
      <c r="R150" s="233"/>
      <c r="S150" s="233"/>
      <c r="T150" s="234"/>
      <c r="AT150" s="235" t="s">
        <v>156</v>
      </c>
      <c r="AU150" s="235" t="s">
        <v>80</v>
      </c>
      <c r="AV150" s="13" t="s">
        <v>82</v>
      </c>
      <c r="AW150" s="13" t="s">
        <v>30</v>
      </c>
      <c r="AX150" s="13" t="s">
        <v>73</v>
      </c>
      <c r="AY150" s="235" t="s">
        <v>148</v>
      </c>
    </row>
    <row r="151" spans="1:65" s="14" customFormat="1" ht="11.25">
      <c r="B151" s="236"/>
      <c r="C151" s="237"/>
      <c r="D151" s="226" t="s">
        <v>156</v>
      </c>
      <c r="E151" s="238" t="s">
        <v>1</v>
      </c>
      <c r="F151" s="239" t="s">
        <v>158</v>
      </c>
      <c r="G151" s="237"/>
      <c r="H151" s="240">
        <v>5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AT151" s="246" t="s">
        <v>156</v>
      </c>
      <c r="AU151" s="246" t="s">
        <v>80</v>
      </c>
      <c r="AV151" s="14" t="s">
        <v>159</v>
      </c>
      <c r="AW151" s="14" t="s">
        <v>30</v>
      </c>
      <c r="AX151" s="14" t="s">
        <v>80</v>
      </c>
      <c r="AY151" s="246" t="s">
        <v>148</v>
      </c>
    </row>
    <row r="152" spans="1:65" s="2" customFormat="1" ht="21.75" customHeight="1">
      <c r="A152" s="35"/>
      <c r="B152" s="36"/>
      <c r="C152" s="210" t="s">
        <v>201</v>
      </c>
      <c r="D152" s="210" t="s">
        <v>150</v>
      </c>
      <c r="E152" s="211" t="s">
        <v>718</v>
      </c>
      <c r="F152" s="212" t="s">
        <v>719</v>
      </c>
      <c r="G152" s="213" t="s">
        <v>681</v>
      </c>
      <c r="H152" s="214">
        <v>1</v>
      </c>
      <c r="I152" s="215"/>
      <c r="J152" s="216">
        <f>ROUND(I152*H152,2)</f>
        <v>0</v>
      </c>
      <c r="K152" s="217"/>
      <c r="L152" s="40"/>
      <c r="M152" s="218" t="s">
        <v>1</v>
      </c>
      <c r="N152" s="219" t="s">
        <v>38</v>
      </c>
      <c r="O152" s="72"/>
      <c r="P152" s="220">
        <f>O152*H152</f>
        <v>0</v>
      </c>
      <c r="Q152" s="220">
        <v>0</v>
      </c>
      <c r="R152" s="220">
        <f>Q152*H152</f>
        <v>0</v>
      </c>
      <c r="S152" s="220">
        <v>0</v>
      </c>
      <c r="T152" s="221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2" t="s">
        <v>682</v>
      </c>
      <c r="AT152" s="222" t="s">
        <v>150</v>
      </c>
      <c r="AU152" s="222" t="s">
        <v>80</v>
      </c>
      <c r="AY152" s="18" t="s">
        <v>148</v>
      </c>
      <c r="BE152" s="223">
        <f>IF(N152="základní",J152,0)</f>
        <v>0</v>
      </c>
      <c r="BF152" s="223">
        <f>IF(N152="snížená",J152,0)</f>
        <v>0</v>
      </c>
      <c r="BG152" s="223">
        <f>IF(N152="zákl. přenesená",J152,0)</f>
        <v>0</v>
      </c>
      <c r="BH152" s="223">
        <f>IF(N152="sníž. přenesená",J152,0)</f>
        <v>0</v>
      </c>
      <c r="BI152" s="223">
        <f>IF(N152="nulová",J152,0)</f>
        <v>0</v>
      </c>
      <c r="BJ152" s="18" t="s">
        <v>80</v>
      </c>
      <c r="BK152" s="223">
        <f>ROUND(I152*H152,2)</f>
        <v>0</v>
      </c>
      <c r="BL152" s="18" t="s">
        <v>682</v>
      </c>
      <c r="BM152" s="222" t="s">
        <v>720</v>
      </c>
    </row>
    <row r="153" spans="1:65" s="13" customFormat="1" ht="11.25">
      <c r="B153" s="224"/>
      <c r="C153" s="225"/>
      <c r="D153" s="226" t="s">
        <v>156</v>
      </c>
      <c r="E153" s="227" t="s">
        <v>1</v>
      </c>
      <c r="F153" s="228" t="s">
        <v>80</v>
      </c>
      <c r="G153" s="225"/>
      <c r="H153" s="229">
        <v>1</v>
      </c>
      <c r="I153" s="230"/>
      <c r="J153" s="225"/>
      <c r="K153" s="225"/>
      <c r="L153" s="231"/>
      <c r="M153" s="232"/>
      <c r="N153" s="233"/>
      <c r="O153" s="233"/>
      <c r="P153" s="233"/>
      <c r="Q153" s="233"/>
      <c r="R153" s="233"/>
      <c r="S153" s="233"/>
      <c r="T153" s="234"/>
      <c r="AT153" s="235" t="s">
        <v>156</v>
      </c>
      <c r="AU153" s="235" t="s">
        <v>80</v>
      </c>
      <c r="AV153" s="13" t="s">
        <v>82</v>
      </c>
      <c r="AW153" s="13" t="s">
        <v>30</v>
      </c>
      <c r="AX153" s="13" t="s">
        <v>80</v>
      </c>
      <c r="AY153" s="235" t="s">
        <v>148</v>
      </c>
    </row>
    <row r="154" spans="1:65" s="2" customFormat="1" ht="16.5" customHeight="1">
      <c r="A154" s="35"/>
      <c r="B154" s="36"/>
      <c r="C154" s="210" t="s">
        <v>207</v>
      </c>
      <c r="D154" s="210" t="s">
        <v>150</v>
      </c>
      <c r="E154" s="211" t="s">
        <v>721</v>
      </c>
      <c r="F154" s="212" t="s">
        <v>722</v>
      </c>
      <c r="G154" s="213" t="s">
        <v>681</v>
      </c>
      <c r="H154" s="214">
        <v>1</v>
      </c>
      <c r="I154" s="215"/>
      <c r="J154" s="216">
        <f>ROUND(I154*H154,2)</f>
        <v>0</v>
      </c>
      <c r="K154" s="217"/>
      <c r="L154" s="40"/>
      <c r="M154" s="218" t="s">
        <v>1</v>
      </c>
      <c r="N154" s="219" t="s">
        <v>38</v>
      </c>
      <c r="O154" s="72"/>
      <c r="P154" s="220">
        <f>O154*H154</f>
        <v>0</v>
      </c>
      <c r="Q154" s="220">
        <v>0</v>
      </c>
      <c r="R154" s="220">
        <f>Q154*H154</f>
        <v>0</v>
      </c>
      <c r="S154" s="220">
        <v>0</v>
      </c>
      <c r="T154" s="221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2" t="s">
        <v>682</v>
      </c>
      <c r="AT154" s="222" t="s">
        <v>150</v>
      </c>
      <c r="AU154" s="222" t="s">
        <v>80</v>
      </c>
      <c r="AY154" s="18" t="s">
        <v>148</v>
      </c>
      <c r="BE154" s="223">
        <f>IF(N154="základní",J154,0)</f>
        <v>0</v>
      </c>
      <c r="BF154" s="223">
        <f>IF(N154="snížená",J154,0)</f>
        <v>0</v>
      </c>
      <c r="BG154" s="223">
        <f>IF(N154="zákl. přenesená",J154,0)</f>
        <v>0</v>
      </c>
      <c r="BH154" s="223">
        <f>IF(N154="sníž. přenesená",J154,0)</f>
        <v>0</v>
      </c>
      <c r="BI154" s="223">
        <f>IF(N154="nulová",J154,0)</f>
        <v>0</v>
      </c>
      <c r="BJ154" s="18" t="s">
        <v>80</v>
      </c>
      <c r="BK154" s="223">
        <f>ROUND(I154*H154,2)</f>
        <v>0</v>
      </c>
      <c r="BL154" s="18" t="s">
        <v>682</v>
      </c>
      <c r="BM154" s="222" t="s">
        <v>723</v>
      </c>
    </row>
    <row r="155" spans="1:65" s="13" customFormat="1" ht="11.25">
      <c r="B155" s="224"/>
      <c r="C155" s="225"/>
      <c r="D155" s="226" t="s">
        <v>156</v>
      </c>
      <c r="E155" s="227" t="s">
        <v>1</v>
      </c>
      <c r="F155" s="228" t="s">
        <v>80</v>
      </c>
      <c r="G155" s="225"/>
      <c r="H155" s="229">
        <v>1</v>
      </c>
      <c r="I155" s="230"/>
      <c r="J155" s="225"/>
      <c r="K155" s="225"/>
      <c r="L155" s="231"/>
      <c r="M155" s="232"/>
      <c r="N155" s="233"/>
      <c r="O155" s="233"/>
      <c r="P155" s="233"/>
      <c r="Q155" s="233"/>
      <c r="R155" s="233"/>
      <c r="S155" s="233"/>
      <c r="T155" s="234"/>
      <c r="AT155" s="235" t="s">
        <v>156</v>
      </c>
      <c r="AU155" s="235" t="s">
        <v>80</v>
      </c>
      <c r="AV155" s="13" t="s">
        <v>82</v>
      </c>
      <c r="AW155" s="13" t="s">
        <v>30</v>
      </c>
      <c r="AX155" s="13" t="s">
        <v>80</v>
      </c>
      <c r="AY155" s="235" t="s">
        <v>148</v>
      </c>
    </row>
    <row r="156" spans="1:65" s="2" customFormat="1" ht="16.5" customHeight="1">
      <c r="A156" s="35"/>
      <c r="B156" s="36"/>
      <c r="C156" s="210" t="s">
        <v>217</v>
      </c>
      <c r="D156" s="210" t="s">
        <v>150</v>
      </c>
      <c r="E156" s="211" t="s">
        <v>724</v>
      </c>
      <c r="F156" s="212" t="s">
        <v>725</v>
      </c>
      <c r="G156" s="213" t="s">
        <v>681</v>
      </c>
      <c r="H156" s="214">
        <v>1</v>
      </c>
      <c r="I156" s="215"/>
      <c r="J156" s="216">
        <f>ROUND(I156*H156,2)</f>
        <v>0</v>
      </c>
      <c r="K156" s="217"/>
      <c r="L156" s="40"/>
      <c r="M156" s="218" t="s">
        <v>1</v>
      </c>
      <c r="N156" s="219" t="s">
        <v>38</v>
      </c>
      <c r="O156" s="72"/>
      <c r="P156" s="220">
        <f>O156*H156</f>
        <v>0</v>
      </c>
      <c r="Q156" s="220">
        <v>0</v>
      </c>
      <c r="R156" s="220">
        <f>Q156*H156</f>
        <v>0</v>
      </c>
      <c r="S156" s="220">
        <v>0</v>
      </c>
      <c r="T156" s="221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2" t="s">
        <v>682</v>
      </c>
      <c r="AT156" s="222" t="s">
        <v>150</v>
      </c>
      <c r="AU156" s="222" t="s">
        <v>80</v>
      </c>
      <c r="AY156" s="18" t="s">
        <v>148</v>
      </c>
      <c r="BE156" s="223">
        <f>IF(N156="základní",J156,0)</f>
        <v>0</v>
      </c>
      <c r="BF156" s="223">
        <f>IF(N156="snížená",J156,0)</f>
        <v>0</v>
      </c>
      <c r="BG156" s="223">
        <f>IF(N156="zákl. přenesená",J156,0)</f>
        <v>0</v>
      </c>
      <c r="BH156" s="223">
        <f>IF(N156="sníž. přenesená",J156,0)</f>
        <v>0</v>
      </c>
      <c r="BI156" s="223">
        <f>IF(N156="nulová",J156,0)</f>
        <v>0</v>
      </c>
      <c r="BJ156" s="18" t="s">
        <v>80</v>
      </c>
      <c r="BK156" s="223">
        <f>ROUND(I156*H156,2)</f>
        <v>0</v>
      </c>
      <c r="BL156" s="18" t="s">
        <v>682</v>
      </c>
      <c r="BM156" s="222" t="s">
        <v>726</v>
      </c>
    </row>
    <row r="157" spans="1:65" s="13" customFormat="1" ht="11.25">
      <c r="B157" s="224"/>
      <c r="C157" s="225"/>
      <c r="D157" s="226" t="s">
        <v>156</v>
      </c>
      <c r="E157" s="227" t="s">
        <v>1</v>
      </c>
      <c r="F157" s="228" t="s">
        <v>80</v>
      </c>
      <c r="G157" s="225"/>
      <c r="H157" s="229">
        <v>1</v>
      </c>
      <c r="I157" s="230"/>
      <c r="J157" s="225"/>
      <c r="K157" s="225"/>
      <c r="L157" s="231"/>
      <c r="M157" s="232"/>
      <c r="N157" s="233"/>
      <c r="O157" s="233"/>
      <c r="P157" s="233"/>
      <c r="Q157" s="233"/>
      <c r="R157" s="233"/>
      <c r="S157" s="233"/>
      <c r="T157" s="234"/>
      <c r="AT157" s="235" t="s">
        <v>156</v>
      </c>
      <c r="AU157" s="235" t="s">
        <v>80</v>
      </c>
      <c r="AV157" s="13" t="s">
        <v>82</v>
      </c>
      <c r="AW157" s="13" t="s">
        <v>30</v>
      </c>
      <c r="AX157" s="13" t="s">
        <v>73</v>
      </c>
      <c r="AY157" s="235" t="s">
        <v>148</v>
      </c>
    </row>
    <row r="158" spans="1:65" s="14" customFormat="1" ht="11.25">
      <c r="B158" s="236"/>
      <c r="C158" s="237"/>
      <c r="D158" s="226" t="s">
        <v>156</v>
      </c>
      <c r="E158" s="238" t="s">
        <v>1</v>
      </c>
      <c r="F158" s="239" t="s">
        <v>158</v>
      </c>
      <c r="G158" s="237"/>
      <c r="H158" s="240">
        <v>1</v>
      </c>
      <c r="I158" s="241"/>
      <c r="J158" s="237"/>
      <c r="K158" s="237"/>
      <c r="L158" s="242"/>
      <c r="M158" s="243"/>
      <c r="N158" s="244"/>
      <c r="O158" s="244"/>
      <c r="P158" s="244"/>
      <c r="Q158" s="244"/>
      <c r="R158" s="244"/>
      <c r="S158" s="244"/>
      <c r="T158" s="245"/>
      <c r="AT158" s="246" t="s">
        <v>156</v>
      </c>
      <c r="AU158" s="246" t="s">
        <v>80</v>
      </c>
      <c r="AV158" s="14" t="s">
        <v>159</v>
      </c>
      <c r="AW158" s="14" t="s">
        <v>30</v>
      </c>
      <c r="AX158" s="14" t="s">
        <v>80</v>
      </c>
      <c r="AY158" s="246" t="s">
        <v>148</v>
      </c>
    </row>
    <row r="159" spans="1:65" s="2" customFormat="1" ht="16.5" customHeight="1">
      <c r="A159" s="35"/>
      <c r="B159" s="36"/>
      <c r="C159" s="210" t="s">
        <v>164</v>
      </c>
      <c r="D159" s="210" t="s">
        <v>150</v>
      </c>
      <c r="E159" s="211" t="s">
        <v>727</v>
      </c>
      <c r="F159" s="212" t="s">
        <v>728</v>
      </c>
      <c r="G159" s="213" t="s">
        <v>681</v>
      </c>
      <c r="H159" s="214">
        <v>1</v>
      </c>
      <c r="I159" s="215"/>
      <c r="J159" s="216">
        <f>ROUND(I159*H159,2)</f>
        <v>0</v>
      </c>
      <c r="K159" s="217"/>
      <c r="L159" s="40"/>
      <c r="M159" s="218" t="s">
        <v>1</v>
      </c>
      <c r="N159" s="219" t="s">
        <v>38</v>
      </c>
      <c r="O159" s="72"/>
      <c r="P159" s="220">
        <f>O159*H159</f>
        <v>0</v>
      </c>
      <c r="Q159" s="220">
        <v>0</v>
      </c>
      <c r="R159" s="220">
        <f>Q159*H159</f>
        <v>0</v>
      </c>
      <c r="S159" s="220">
        <v>0</v>
      </c>
      <c r="T159" s="221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2" t="s">
        <v>682</v>
      </c>
      <c r="AT159" s="222" t="s">
        <v>150</v>
      </c>
      <c r="AU159" s="222" t="s">
        <v>80</v>
      </c>
      <c r="AY159" s="18" t="s">
        <v>148</v>
      </c>
      <c r="BE159" s="223">
        <f>IF(N159="základní",J159,0)</f>
        <v>0</v>
      </c>
      <c r="BF159" s="223">
        <f>IF(N159="snížená",J159,0)</f>
        <v>0</v>
      </c>
      <c r="BG159" s="223">
        <f>IF(N159="zákl. přenesená",J159,0)</f>
        <v>0</v>
      </c>
      <c r="BH159" s="223">
        <f>IF(N159="sníž. přenesená",J159,0)</f>
        <v>0</v>
      </c>
      <c r="BI159" s="223">
        <f>IF(N159="nulová",J159,0)</f>
        <v>0</v>
      </c>
      <c r="BJ159" s="18" t="s">
        <v>80</v>
      </c>
      <c r="BK159" s="223">
        <f>ROUND(I159*H159,2)</f>
        <v>0</v>
      </c>
      <c r="BL159" s="18" t="s">
        <v>682</v>
      </c>
      <c r="BM159" s="222" t="s">
        <v>729</v>
      </c>
    </row>
    <row r="160" spans="1:65" s="13" customFormat="1" ht="11.25">
      <c r="B160" s="224"/>
      <c r="C160" s="225"/>
      <c r="D160" s="226" t="s">
        <v>156</v>
      </c>
      <c r="E160" s="227" t="s">
        <v>1</v>
      </c>
      <c r="F160" s="228" t="s">
        <v>80</v>
      </c>
      <c r="G160" s="225"/>
      <c r="H160" s="229">
        <v>1</v>
      </c>
      <c r="I160" s="230"/>
      <c r="J160" s="225"/>
      <c r="K160" s="225"/>
      <c r="L160" s="231"/>
      <c r="M160" s="232"/>
      <c r="N160" s="233"/>
      <c r="O160" s="233"/>
      <c r="P160" s="233"/>
      <c r="Q160" s="233"/>
      <c r="R160" s="233"/>
      <c r="S160" s="233"/>
      <c r="T160" s="234"/>
      <c r="AT160" s="235" t="s">
        <v>156</v>
      </c>
      <c r="AU160" s="235" t="s">
        <v>80</v>
      </c>
      <c r="AV160" s="13" t="s">
        <v>82</v>
      </c>
      <c r="AW160" s="13" t="s">
        <v>30</v>
      </c>
      <c r="AX160" s="13" t="s">
        <v>73</v>
      </c>
      <c r="AY160" s="235" t="s">
        <v>148</v>
      </c>
    </row>
    <row r="161" spans="1:65" s="14" customFormat="1" ht="11.25">
      <c r="B161" s="236"/>
      <c r="C161" s="237"/>
      <c r="D161" s="226" t="s">
        <v>156</v>
      </c>
      <c r="E161" s="238" t="s">
        <v>1</v>
      </c>
      <c r="F161" s="239" t="s">
        <v>158</v>
      </c>
      <c r="G161" s="237"/>
      <c r="H161" s="240">
        <v>1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AT161" s="246" t="s">
        <v>156</v>
      </c>
      <c r="AU161" s="246" t="s">
        <v>80</v>
      </c>
      <c r="AV161" s="14" t="s">
        <v>159</v>
      </c>
      <c r="AW161" s="14" t="s">
        <v>30</v>
      </c>
      <c r="AX161" s="14" t="s">
        <v>80</v>
      </c>
      <c r="AY161" s="246" t="s">
        <v>148</v>
      </c>
    </row>
    <row r="162" spans="1:65" s="2" customFormat="1" ht="33" customHeight="1">
      <c r="A162" s="35"/>
      <c r="B162" s="36"/>
      <c r="C162" s="210" t="s">
        <v>177</v>
      </c>
      <c r="D162" s="210" t="s">
        <v>150</v>
      </c>
      <c r="E162" s="211" t="s">
        <v>730</v>
      </c>
      <c r="F162" s="212" t="s">
        <v>731</v>
      </c>
      <c r="G162" s="213" t="s">
        <v>732</v>
      </c>
      <c r="H162" s="214">
        <v>9750</v>
      </c>
      <c r="I162" s="215"/>
      <c r="J162" s="216">
        <f>ROUND(I162*H162,2)</f>
        <v>0</v>
      </c>
      <c r="K162" s="217"/>
      <c r="L162" s="40"/>
      <c r="M162" s="218" t="s">
        <v>1</v>
      </c>
      <c r="N162" s="219" t="s">
        <v>38</v>
      </c>
      <c r="O162" s="72"/>
      <c r="P162" s="220">
        <f>O162*H162</f>
        <v>0</v>
      </c>
      <c r="Q162" s="220">
        <v>0</v>
      </c>
      <c r="R162" s="220">
        <f>Q162*H162</f>
        <v>0</v>
      </c>
      <c r="S162" s="220">
        <v>0</v>
      </c>
      <c r="T162" s="221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2" t="s">
        <v>682</v>
      </c>
      <c r="AT162" s="222" t="s">
        <v>150</v>
      </c>
      <c r="AU162" s="222" t="s">
        <v>80</v>
      </c>
      <c r="AY162" s="18" t="s">
        <v>148</v>
      </c>
      <c r="BE162" s="223">
        <f>IF(N162="základní",J162,0)</f>
        <v>0</v>
      </c>
      <c r="BF162" s="223">
        <f>IF(N162="snížená",J162,0)</f>
        <v>0</v>
      </c>
      <c r="BG162" s="223">
        <f>IF(N162="zákl. přenesená",J162,0)</f>
        <v>0</v>
      </c>
      <c r="BH162" s="223">
        <f>IF(N162="sníž. přenesená",J162,0)</f>
        <v>0</v>
      </c>
      <c r="BI162" s="223">
        <f>IF(N162="nulová",J162,0)</f>
        <v>0</v>
      </c>
      <c r="BJ162" s="18" t="s">
        <v>80</v>
      </c>
      <c r="BK162" s="223">
        <f>ROUND(I162*H162,2)</f>
        <v>0</v>
      </c>
      <c r="BL162" s="18" t="s">
        <v>682</v>
      </c>
      <c r="BM162" s="222" t="s">
        <v>733</v>
      </c>
    </row>
    <row r="163" spans="1:65" s="13" customFormat="1" ht="11.25">
      <c r="B163" s="224"/>
      <c r="C163" s="225"/>
      <c r="D163" s="226" t="s">
        <v>156</v>
      </c>
      <c r="E163" s="227" t="s">
        <v>1</v>
      </c>
      <c r="F163" s="228" t="s">
        <v>734</v>
      </c>
      <c r="G163" s="225"/>
      <c r="H163" s="229">
        <v>7500</v>
      </c>
      <c r="I163" s="230"/>
      <c r="J163" s="225"/>
      <c r="K163" s="225"/>
      <c r="L163" s="231"/>
      <c r="M163" s="232"/>
      <c r="N163" s="233"/>
      <c r="O163" s="233"/>
      <c r="P163" s="233"/>
      <c r="Q163" s="233"/>
      <c r="R163" s="233"/>
      <c r="S163" s="233"/>
      <c r="T163" s="234"/>
      <c r="AT163" s="235" t="s">
        <v>156</v>
      </c>
      <c r="AU163" s="235" t="s">
        <v>80</v>
      </c>
      <c r="AV163" s="13" t="s">
        <v>82</v>
      </c>
      <c r="AW163" s="13" t="s">
        <v>30</v>
      </c>
      <c r="AX163" s="13" t="s">
        <v>73</v>
      </c>
      <c r="AY163" s="235" t="s">
        <v>148</v>
      </c>
    </row>
    <row r="164" spans="1:65" s="13" customFormat="1" ht="22.5">
      <c r="B164" s="224"/>
      <c r="C164" s="225"/>
      <c r="D164" s="226" t="s">
        <v>156</v>
      </c>
      <c r="E164" s="227" t="s">
        <v>1</v>
      </c>
      <c r="F164" s="228" t="s">
        <v>735</v>
      </c>
      <c r="G164" s="225"/>
      <c r="H164" s="229">
        <v>2250</v>
      </c>
      <c r="I164" s="230"/>
      <c r="J164" s="225"/>
      <c r="K164" s="225"/>
      <c r="L164" s="231"/>
      <c r="M164" s="232"/>
      <c r="N164" s="233"/>
      <c r="O164" s="233"/>
      <c r="P164" s="233"/>
      <c r="Q164" s="233"/>
      <c r="R164" s="233"/>
      <c r="S164" s="233"/>
      <c r="T164" s="234"/>
      <c r="AT164" s="235" t="s">
        <v>156</v>
      </c>
      <c r="AU164" s="235" t="s">
        <v>80</v>
      </c>
      <c r="AV164" s="13" t="s">
        <v>82</v>
      </c>
      <c r="AW164" s="13" t="s">
        <v>30</v>
      </c>
      <c r="AX164" s="13" t="s">
        <v>73</v>
      </c>
      <c r="AY164" s="235" t="s">
        <v>148</v>
      </c>
    </row>
    <row r="165" spans="1:65" s="14" customFormat="1" ht="11.25">
      <c r="B165" s="236"/>
      <c r="C165" s="237"/>
      <c r="D165" s="226" t="s">
        <v>156</v>
      </c>
      <c r="E165" s="238" t="s">
        <v>1</v>
      </c>
      <c r="F165" s="239" t="s">
        <v>158</v>
      </c>
      <c r="G165" s="237"/>
      <c r="H165" s="240">
        <v>9750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AT165" s="246" t="s">
        <v>156</v>
      </c>
      <c r="AU165" s="246" t="s">
        <v>80</v>
      </c>
      <c r="AV165" s="14" t="s">
        <v>159</v>
      </c>
      <c r="AW165" s="14" t="s">
        <v>30</v>
      </c>
      <c r="AX165" s="14" t="s">
        <v>80</v>
      </c>
      <c r="AY165" s="246" t="s">
        <v>148</v>
      </c>
    </row>
    <row r="166" spans="1:65" s="2" customFormat="1" ht="21.75" customHeight="1">
      <c r="A166" s="35"/>
      <c r="B166" s="36"/>
      <c r="C166" s="210" t="s">
        <v>189</v>
      </c>
      <c r="D166" s="210" t="s">
        <v>150</v>
      </c>
      <c r="E166" s="211" t="s">
        <v>736</v>
      </c>
      <c r="F166" s="212" t="s">
        <v>737</v>
      </c>
      <c r="G166" s="213" t="s">
        <v>738</v>
      </c>
      <c r="H166" s="214">
        <v>150</v>
      </c>
      <c r="I166" s="215"/>
      <c r="J166" s="216">
        <f>ROUND(I166*H166,2)</f>
        <v>0</v>
      </c>
      <c r="K166" s="217"/>
      <c r="L166" s="40"/>
      <c r="M166" s="218" t="s">
        <v>1</v>
      </c>
      <c r="N166" s="219" t="s">
        <v>38</v>
      </c>
      <c r="O166" s="72"/>
      <c r="P166" s="220">
        <f>O166*H166</f>
        <v>0</v>
      </c>
      <c r="Q166" s="220">
        <v>0</v>
      </c>
      <c r="R166" s="220">
        <f>Q166*H166</f>
        <v>0</v>
      </c>
      <c r="S166" s="220">
        <v>0</v>
      </c>
      <c r="T166" s="221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2" t="s">
        <v>682</v>
      </c>
      <c r="AT166" s="222" t="s">
        <v>150</v>
      </c>
      <c r="AU166" s="222" t="s">
        <v>80</v>
      </c>
      <c r="AY166" s="18" t="s">
        <v>148</v>
      </c>
      <c r="BE166" s="223">
        <f>IF(N166="základní",J166,0)</f>
        <v>0</v>
      </c>
      <c r="BF166" s="223">
        <f>IF(N166="snížená",J166,0)</f>
        <v>0</v>
      </c>
      <c r="BG166" s="223">
        <f>IF(N166="zákl. přenesená",J166,0)</f>
        <v>0</v>
      </c>
      <c r="BH166" s="223">
        <f>IF(N166="sníž. přenesená",J166,0)</f>
        <v>0</v>
      </c>
      <c r="BI166" s="223">
        <f>IF(N166="nulová",J166,0)</f>
        <v>0</v>
      </c>
      <c r="BJ166" s="18" t="s">
        <v>80</v>
      </c>
      <c r="BK166" s="223">
        <f>ROUND(I166*H166,2)</f>
        <v>0</v>
      </c>
      <c r="BL166" s="18" t="s">
        <v>682</v>
      </c>
      <c r="BM166" s="222" t="s">
        <v>739</v>
      </c>
    </row>
    <row r="167" spans="1:65" s="13" customFormat="1" ht="11.25">
      <c r="B167" s="224"/>
      <c r="C167" s="225"/>
      <c r="D167" s="226" t="s">
        <v>156</v>
      </c>
      <c r="E167" s="227" t="s">
        <v>1</v>
      </c>
      <c r="F167" s="228" t="s">
        <v>740</v>
      </c>
      <c r="G167" s="225"/>
      <c r="H167" s="229">
        <v>150</v>
      </c>
      <c r="I167" s="230"/>
      <c r="J167" s="225"/>
      <c r="K167" s="225"/>
      <c r="L167" s="231"/>
      <c r="M167" s="232"/>
      <c r="N167" s="233"/>
      <c r="O167" s="233"/>
      <c r="P167" s="233"/>
      <c r="Q167" s="233"/>
      <c r="R167" s="233"/>
      <c r="S167" s="233"/>
      <c r="T167" s="234"/>
      <c r="AT167" s="235" t="s">
        <v>156</v>
      </c>
      <c r="AU167" s="235" t="s">
        <v>80</v>
      </c>
      <c r="AV167" s="13" t="s">
        <v>82</v>
      </c>
      <c r="AW167" s="13" t="s">
        <v>30</v>
      </c>
      <c r="AX167" s="13" t="s">
        <v>73</v>
      </c>
      <c r="AY167" s="235" t="s">
        <v>148</v>
      </c>
    </row>
    <row r="168" spans="1:65" s="14" customFormat="1" ht="11.25">
      <c r="B168" s="236"/>
      <c r="C168" s="237"/>
      <c r="D168" s="226" t="s">
        <v>156</v>
      </c>
      <c r="E168" s="238" t="s">
        <v>1</v>
      </c>
      <c r="F168" s="239" t="s">
        <v>158</v>
      </c>
      <c r="G168" s="237"/>
      <c r="H168" s="240">
        <v>150</v>
      </c>
      <c r="I168" s="241"/>
      <c r="J168" s="237"/>
      <c r="K168" s="237"/>
      <c r="L168" s="242"/>
      <c r="M168" s="243"/>
      <c r="N168" s="244"/>
      <c r="O168" s="244"/>
      <c r="P168" s="244"/>
      <c r="Q168" s="244"/>
      <c r="R168" s="244"/>
      <c r="S168" s="244"/>
      <c r="T168" s="245"/>
      <c r="AT168" s="246" t="s">
        <v>156</v>
      </c>
      <c r="AU168" s="246" t="s">
        <v>80</v>
      </c>
      <c r="AV168" s="14" t="s">
        <v>159</v>
      </c>
      <c r="AW168" s="14" t="s">
        <v>30</v>
      </c>
      <c r="AX168" s="14" t="s">
        <v>80</v>
      </c>
      <c r="AY168" s="246" t="s">
        <v>148</v>
      </c>
    </row>
    <row r="169" spans="1:65" s="2" customFormat="1" ht="16.5" customHeight="1">
      <c r="A169" s="35"/>
      <c r="B169" s="36"/>
      <c r="C169" s="210" t="s">
        <v>234</v>
      </c>
      <c r="D169" s="210" t="s">
        <v>150</v>
      </c>
      <c r="E169" s="211" t="s">
        <v>741</v>
      </c>
      <c r="F169" s="212" t="s">
        <v>742</v>
      </c>
      <c r="G169" s="213" t="s">
        <v>681</v>
      </c>
      <c r="H169" s="214">
        <v>1</v>
      </c>
      <c r="I169" s="215"/>
      <c r="J169" s="216">
        <f>ROUND(I169*H169,2)</f>
        <v>0</v>
      </c>
      <c r="K169" s="217"/>
      <c r="L169" s="40"/>
      <c r="M169" s="218" t="s">
        <v>1</v>
      </c>
      <c r="N169" s="219" t="s">
        <v>38</v>
      </c>
      <c r="O169" s="72"/>
      <c r="P169" s="220">
        <f>O169*H169</f>
        <v>0</v>
      </c>
      <c r="Q169" s="220">
        <v>0</v>
      </c>
      <c r="R169" s="220">
        <f>Q169*H169</f>
        <v>0</v>
      </c>
      <c r="S169" s="220">
        <v>0</v>
      </c>
      <c r="T169" s="221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2" t="s">
        <v>682</v>
      </c>
      <c r="AT169" s="222" t="s">
        <v>150</v>
      </c>
      <c r="AU169" s="222" t="s">
        <v>80</v>
      </c>
      <c r="AY169" s="18" t="s">
        <v>148</v>
      </c>
      <c r="BE169" s="223">
        <f>IF(N169="základní",J169,0)</f>
        <v>0</v>
      </c>
      <c r="BF169" s="223">
        <f>IF(N169="snížená",J169,0)</f>
        <v>0</v>
      </c>
      <c r="BG169" s="223">
        <f>IF(N169="zákl. přenesená",J169,0)</f>
        <v>0</v>
      </c>
      <c r="BH169" s="223">
        <f>IF(N169="sníž. přenesená",J169,0)</f>
        <v>0</v>
      </c>
      <c r="BI169" s="223">
        <f>IF(N169="nulová",J169,0)</f>
        <v>0</v>
      </c>
      <c r="BJ169" s="18" t="s">
        <v>80</v>
      </c>
      <c r="BK169" s="223">
        <f>ROUND(I169*H169,2)</f>
        <v>0</v>
      </c>
      <c r="BL169" s="18" t="s">
        <v>682</v>
      </c>
      <c r="BM169" s="222" t="s">
        <v>743</v>
      </c>
    </row>
    <row r="170" spans="1:65" s="13" customFormat="1" ht="11.25">
      <c r="B170" s="224"/>
      <c r="C170" s="225"/>
      <c r="D170" s="226" t="s">
        <v>156</v>
      </c>
      <c r="E170" s="227" t="s">
        <v>1</v>
      </c>
      <c r="F170" s="228" t="s">
        <v>80</v>
      </c>
      <c r="G170" s="225"/>
      <c r="H170" s="229">
        <v>1</v>
      </c>
      <c r="I170" s="230"/>
      <c r="J170" s="225"/>
      <c r="K170" s="225"/>
      <c r="L170" s="231"/>
      <c r="M170" s="232"/>
      <c r="N170" s="233"/>
      <c r="O170" s="233"/>
      <c r="P170" s="233"/>
      <c r="Q170" s="233"/>
      <c r="R170" s="233"/>
      <c r="S170" s="233"/>
      <c r="T170" s="234"/>
      <c r="AT170" s="235" t="s">
        <v>156</v>
      </c>
      <c r="AU170" s="235" t="s">
        <v>80</v>
      </c>
      <c r="AV170" s="13" t="s">
        <v>82</v>
      </c>
      <c r="AW170" s="13" t="s">
        <v>30</v>
      </c>
      <c r="AX170" s="13" t="s">
        <v>73</v>
      </c>
      <c r="AY170" s="235" t="s">
        <v>148</v>
      </c>
    </row>
    <row r="171" spans="1:65" s="14" customFormat="1" ht="11.25">
      <c r="B171" s="236"/>
      <c r="C171" s="237"/>
      <c r="D171" s="226" t="s">
        <v>156</v>
      </c>
      <c r="E171" s="238" t="s">
        <v>1</v>
      </c>
      <c r="F171" s="239" t="s">
        <v>158</v>
      </c>
      <c r="G171" s="237"/>
      <c r="H171" s="240">
        <v>1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AT171" s="246" t="s">
        <v>156</v>
      </c>
      <c r="AU171" s="246" t="s">
        <v>80</v>
      </c>
      <c r="AV171" s="14" t="s">
        <v>159</v>
      </c>
      <c r="AW171" s="14" t="s">
        <v>30</v>
      </c>
      <c r="AX171" s="14" t="s">
        <v>80</v>
      </c>
      <c r="AY171" s="246" t="s">
        <v>148</v>
      </c>
    </row>
    <row r="172" spans="1:65" s="2" customFormat="1" ht="21.75" customHeight="1">
      <c r="A172" s="35"/>
      <c r="B172" s="36"/>
      <c r="C172" s="210" t="s">
        <v>8</v>
      </c>
      <c r="D172" s="210" t="s">
        <v>150</v>
      </c>
      <c r="E172" s="211" t="s">
        <v>744</v>
      </c>
      <c r="F172" s="212" t="s">
        <v>745</v>
      </c>
      <c r="G172" s="213" t="s">
        <v>746</v>
      </c>
      <c r="H172" s="214">
        <v>1350</v>
      </c>
      <c r="I172" s="215"/>
      <c r="J172" s="216">
        <f>ROUND(I172*H172,2)</f>
        <v>0</v>
      </c>
      <c r="K172" s="217"/>
      <c r="L172" s="40"/>
      <c r="M172" s="218" t="s">
        <v>1</v>
      </c>
      <c r="N172" s="219" t="s">
        <v>38</v>
      </c>
      <c r="O172" s="72"/>
      <c r="P172" s="220">
        <f>O172*H172</f>
        <v>0</v>
      </c>
      <c r="Q172" s="220">
        <v>0</v>
      </c>
      <c r="R172" s="220">
        <f>Q172*H172</f>
        <v>0</v>
      </c>
      <c r="S172" s="220">
        <v>0</v>
      </c>
      <c r="T172" s="221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2" t="s">
        <v>682</v>
      </c>
      <c r="AT172" s="222" t="s">
        <v>150</v>
      </c>
      <c r="AU172" s="222" t="s">
        <v>80</v>
      </c>
      <c r="AY172" s="18" t="s">
        <v>148</v>
      </c>
      <c r="BE172" s="223">
        <f>IF(N172="základní",J172,0)</f>
        <v>0</v>
      </c>
      <c r="BF172" s="223">
        <f>IF(N172="snížená",J172,0)</f>
        <v>0</v>
      </c>
      <c r="BG172" s="223">
        <f>IF(N172="zákl. přenesená",J172,0)</f>
        <v>0</v>
      </c>
      <c r="BH172" s="223">
        <f>IF(N172="sníž. přenesená",J172,0)</f>
        <v>0</v>
      </c>
      <c r="BI172" s="223">
        <f>IF(N172="nulová",J172,0)</f>
        <v>0</v>
      </c>
      <c r="BJ172" s="18" t="s">
        <v>80</v>
      </c>
      <c r="BK172" s="223">
        <f>ROUND(I172*H172,2)</f>
        <v>0</v>
      </c>
      <c r="BL172" s="18" t="s">
        <v>682</v>
      </c>
      <c r="BM172" s="222" t="s">
        <v>747</v>
      </c>
    </row>
    <row r="173" spans="1:65" s="13" customFormat="1" ht="22.5">
      <c r="B173" s="224"/>
      <c r="C173" s="225"/>
      <c r="D173" s="226" t="s">
        <v>156</v>
      </c>
      <c r="E173" s="227" t="s">
        <v>1</v>
      </c>
      <c r="F173" s="228" t="s">
        <v>748</v>
      </c>
      <c r="G173" s="225"/>
      <c r="H173" s="229">
        <v>1350</v>
      </c>
      <c r="I173" s="230"/>
      <c r="J173" s="225"/>
      <c r="K173" s="225"/>
      <c r="L173" s="231"/>
      <c r="M173" s="232"/>
      <c r="N173" s="233"/>
      <c r="O173" s="233"/>
      <c r="P173" s="233"/>
      <c r="Q173" s="233"/>
      <c r="R173" s="233"/>
      <c r="S173" s="233"/>
      <c r="T173" s="234"/>
      <c r="AT173" s="235" t="s">
        <v>156</v>
      </c>
      <c r="AU173" s="235" t="s">
        <v>80</v>
      </c>
      <c r="AV173" s="13" t="s">
        <v>82</v>
      </c>
      <c r="AW173" s="13" t="s">
        <v>30</v>
      </c>
      <c r="AX173" s="13" t="s">
        <v>73</v>
      </c>
      <c r="AY173" s="235" t="s">
        <v>148</v>
      </c>
    </row>
    <row r="174" spans="1:65" s="14" customFormat="1" ht="11.25">
      <c r="B174" s="236"/>
      <c r="C174" s="237"/>
      <c r="D174" s="226" t="s">
        <v>156</v>
      </c>
      <c r="E174" s="238" t="s">
        <v>1</v>
      </c>
      <c r="F174" s="239" t="s">
        <v>158</v>
      </c>
      <c r="G174" s="237"/>
      <c r="H174" s="240">
        <v>1350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AT174" s="246" t="s">
        <v>156</v>
      </c>
      <c r="AU174" s="246" t="s">
        <v>80</v>
      </c>
      <c r="AV174" s="14" t="s">
        <v>159</v>
      </c>
      <c r="AW174" s="14" t="s">
        <v>30</v>
      </c>
      <c r="AX174" s="14" t="s">
        <v>80</v>
      </c>
      <c r="AY174" s="246" t="s">
        <v>148</v>
      </c>
    </row>
    <row r="175" spans="1:65" s="2" customFormat="1" ht="16.5" customHeight="1">
      <c r="A175" s="35"/>
      <c r="B175" s="36"/>
      <c r="C175" s="210" t="s">
        <v>232</v>
      </c>
      <c r="D175" s="210" t="s">
        <v>150</v>
      </c>
      <c r="E175" s="211" t="s">
        <v>749</v>
      </c>
      <c r="F175" s="212" t="s">
        <v>750</v>
      </c>
      <c r="G175" s="213" t="s">
        <v>681</v>
      </c>
      <c r="H175" s="214">
        <v>1</v>
      </c>
      <c r="I175" s="215"/>
      <c r="J175" s="216">
        <f>ROUND(I175*H175,2)</f>
        <v>0</v>
      </c>
      <c r="K175" s="217"/>
      <c r="L175" s="40"/>
      <c r="M175" s="218" t="s">
        <v>1</v>
      </c>
      <c r="N175" s="219" t="s">
        <v>38</v>
      </c>
      <c r="O175" s="72"/>
      <c r="P175" s="220">
        <f>O175*H175</f>
        <v>0</v>
      </c>
      <c r="Q175" s="220">
        <v>0</v>
      </c>
      <c r="R175" s="220">
        <f>Q175*H175</f>
        <v>0</v>
      </c>
      <c r="S175" s="220">
        <v>0</v>
      </c>
      <c r="T175" s="221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22" t="s">
        <v>682</v>
      </c>
      <c r="AT175" s="222" t="s">
        <v>150</v>
      </c>
      <c r="AU175" s="222" t="s">
        <v>80</v>
      </c>
      <c r="AY175" s="18" t="s">
        <v>148</v>
      </c>
      <c r="BE175" s="223">
        <f>IF(N175="základní",J175,0)</f>
        <v>0</v>
      </c>
      <c r="BF175" s="223">
        <f>IF(N175="snížená",J175,0)</f>
        <v>0</v>
      </c>
      <c r="BG175" s="223">
        <f>IF(N175="zákl. přenesená",J175,0)</f>
        <v>0</v>
      </c>
      <c r="BH175" s="223">
        <f>IF(N175="sníž. přenesená",J175,0)</f>
        <v>0</v>
      </c>
      <c r="BI175" s="223">
        <f>IF(N175="nulová",J175,0)</f>
        <v>0</v>
      </c>
      <c r="BJ175" s="18" t="s">
        <v>80</v>
      </c>
      <c r="BK175" s="223">
        <f>ROUND(I175*H175,2)</f>
        <v>0</v>
      </c>
      <c r="BL175" s="18" t="s">
        <v>682</v>
      </c>
      <c r="BM175" s="222" t="s">
        <v>751</v>
      </c>
    </row>
    <row r="176" spans="1:65" s="13" customFormat="1" ht="11.25">
      <c r="B176" s="224"/>
      <c r="C176" s="225"/>
      <c r="D176" s="226" t="s">
        <v>156</v>
      </c>
      <c r="E176" s="227" t="s">
        <v>1</v>
      </c>
      <c r="F176" s="228" t="s">
        <v>80</v>
      </c>
      <c r="G176" s="225"/>
      <c r="H176" s="229">
        <v>1</v>
      </c>
      <c r="I176" s="230"/>
      <c r="J176" s="225"/>
      <c r="K176" s="225"/>
      <c r="L176" s="231"/>
      <c r="M176" s="232"/>
      <c r="N176" s="233"/>
      <c r="O176" s="233"/>
      <c r="P176" s="233"/>
      <c r="Q176" s="233"/>
      <c r="R176" s="233"/>
      <c r="S176" s="233"/>
      <c r="T176" s="234"/>
      <c r="AT176" s="235" t="s">
        <v>156</v>
      </c>
      <c r="AU176" s="235" t="s">
        <v>80</v>
      </c>
      <c r="AV176" s="13" t="s">
        <v>82</v>
      </c>
      <c r="AW176" s="13" t="s">
        <v>30</v>
      </c>
      <c r="AX176" s="13" t="s">
        <v>73</v>
      </c>
      <c r="AY176" s="235" t="s">
        <v>148</v>
      </c>
    </row>
    <row r="177" spans="1:65" s="14" customFormat="1" ht="11.25">
      <c r="B177" s="236"/>
      <c r="C177" s="237"/>
      <c r="D177" s="226" t="s">
        <v>156</v>
      </c>
      <c r="E177" s="238" t="s">
        <v>1</v>
      </c>
      <c r="F177" s="239" t="s">
        <v>158</v>
      </c>
      <c r="G177" s="237"/>
      <c r="H177" s="240">
        <v>1</v>
      </c>
      <c r="I177" s="241"/>
      <c r="J177" s="237"/>
      <c r="K177" s="237"/>
      <c r="L177" s="242"/>
      <c r="M177" s="243"/>
      <c r="N177" s="244"/>
      <c r="O177" s="244"/>
      <c r="P177" s="244"/>
      <c r="Q177" s="244"/>
      <c r="R177" s="244"/>
      <c r="S177" s="244"/>
      <c r="T177" s="245"/>
      <c r="AT177" s="246" t="s">
        <v>156</v>
      </c>
      <c r="AU177" s="246" t="s">
        <v>80</v>
      </c>
      <c r="AV177" s="14" t="s">
        <v>159</v>
      </c>
      <c r="AW177" s="14" t="s">
        <v>30</v>
      </c>
      <c r="AX177" s="14" t="s">
        <v>80</v>
      </c>
      <c r="AY177" s="246" t="s">
        <v>148</v>
      </c>
    </row>
    <row r="178" spans="1:65" s="2" customFormat="1" ht="16.5" customHeight="1">
      <c r="A178" s="35"/>
      <c r="B178" s="36"/>
      <c r="C178" s="210" t="s">
        <v>246</v>
      </c>
      <c r="D178" s="210" t="s">
        <v>150</v>
      </c>
      <c r="E178" s="211" t="s">
        <v>752</v>
      </c>
      <c r="F178" s="212" t="s">
        <v>753</v>
      </c>
      <c r="G178" s="213" t="s">
        <v>681</v>
      </c>
      <c r="H178" s="214">
        <v>1</v>
      </c>
      <c r="I178" s="215"/>
      <c r="J178" s="216">
        <f>ROUND(I178*H178,2)</f>
        <v>0</v>
      </c>
      <c r="K178" s="217"/>
      <c r="L178" s="40"/>
      <c r="M178" s="218" t="s">
        <v>1</v>
      </c>
      <c r="N178" s="219" t="s">
        <v>38</v>
      </c>
      <c r="O178" s="72"/>
      <c r="P178" s="220">
        <f>O178*H178</f>
        <v>0</v>
      </c>
      <c r="Q178" s="220">
        <v>0</v>
      </c>
      <c r="R178" s="220">
        <f>Q178*H178</f>
        <v>0</v>
      </c>
      <c r="S178" s="220">
        <v>0</v>
      </c>
      <c r="T178" s="221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22" t="s">
        <v>682</v>
      </c>
      <c r="AT178" s="222" t="s">
        <v>150</v>
      </c>
      <c r="AU178" s="222" t="s">
        <v>80</v>
      </c>
      <c r="AY178" s="18" t="s">
        <v>148</v>
      </c>
      <c r="BE178" s="223">
        <f>IF(N178="základní",J178,0)</f>
        <v>0</v>
      </c>
      <c r="BF178" s="223">
        <f>IF(N178="snížená",J178,0)</f>
        <v>0</v>
      </c>
      <c r="BG178" s="223">
        <f>IF(N178="zákl. přenesená",J178,0)</f>
        <v>0</v>
      </c>
      <c r="BH178" s="223">
        <f>IF(N178="sníž. přenesená",J178,0)</f>
        <v>0</v>
      </c>
      <c r="BI178" s="223">
        <f>IF(N178="nulová",J178,0)</f>
        <v>0</v>
      </c>
      <c r="BJ178" s="18" t="s">
        <v>80</v>
      </c>
      <c r="BK178" s="223">
        <f>ROUND(I178*H178,2)</f>
        <v>0</v>
      </c>
      <c r="BL178" s="18" t="s">
        <v>682</v>
      </c>
      <c r="BM178" s="222" t="s">
        <v>754</v>
      </c>
    </row>
    <row r="179" spans="1:65" s="13" customFormat="1" ht="11.25">
      <c r="B179" s="224"/>
      <c r="C179" s="225"/>
      <c r="D179" s="226" t="s">
        <v>156</v>
      </c>
      <c r="E179" s="227" t="s">
        <v>1</v>
      </c>
      <c r="F179" s="228" t="s">
        <v>80</v>
      </c>
      <c r="G179" s="225"/>
      <c r="H179" s="229">
        <v>1</v>
      </c>
      <c r="I179" s="230"/>
      <c r="J179" s="225"/>
      <c r="K179" s="225"/>
      <c r="L179" s="231"/>
      <c r="M179" s="232"/>
      <c r="N179" s="233"/>
      <c r="O179" s="233"/>
      <c r="P179" s="233"/>
      <c r="Q179" s="233"/>
      <c r="R179" s="233"/>
      <c r="S179" s="233"/>
      <c r="T179" s="234"/>
      <c r="AT179" s="235" t="s">
        <v>156</v>
      </c>
      <c r="AU179" s="235" t="s">
        <v>80</v>
      </c>
      <c r="AV179" s="13" t="s">
        <v>82</v>
      </c>
      <c r="AW179" s="13" t="s">
        <v>30</v>
      </c>
      <c r="AX179" s="13" t="s">
        <v>73</v>
      </c>
      <c r="AY179" s="235" t="s">
        <v>148</v>
      </c>
    </row>
    <row r="180" spans="1:65" s="14" customFormat="1" ht="11.25">
      <c r="B180" s="236"/>
      <c r="C180" s="237"/>
      <c r="D180" s="226" t="s">
        <v>156</v>
      </c>
      <c r="E180" s="238" t="s">
        <v>1</v>
      </c>
      <c r="F180" s="239" t="s">
        <v>158</v>
      </c>
      <c r="G180" s="237"/>
      <c r="H180" s="240">
        <v>1</v>
      </c>
      <c r="I180" s="241"/>
      <c r="J180" s="237"/>
      <c r="K180" s="237"/>
      <c r="L180" s="242"/>
      <c r="M180" s="243"/>
      <c r="N180" s="244"/>
      <c r="O180" s="244"/>
      <c r="P180" s="244"/>
      <c r="Q180" s="244"/>
      <c r="R180" s="244"/>
      <c r="S180" s="244"/>
      <c r="T180" s="245"/>
      <c r="AT180" s="246" t="s">
        <v>156</v>
      </c>
      <c r="AU180" s="246" t="s">
        <v>80</v>
      </c>
      <c r="AV180" s="14" t="s">
        <v>159</v>
      </c>
      <c r="AW180" s="14" t="s">
        <v>30</v>
      </c>
      <c r="AX180" s="14" t="s">
        <v>80</v>
      </c>
      <c r="AY180" s="246" t="s">
        <v>148</v>
      </c>
    </row>
    <row r="181" spans="1:65" s="12" customFormat="1" ht="25.9" customHeight="1">
      <c r="B181" s="194"/>
      <c r="C181" s="195"/>
      <c r="D181" s="196" t="s">
        <v>72</v>
      </c>
      <c r="E181" s="197" t="s">
        <v>755</v>
      </c>
      <c r="F181" s="197" t="s">
        <v>756</v>
      </c>
      <c r="G181" s="195"/>
      <c r="H181" s="195"/>
      <c r="I181" s="198"/>
      <c r="J181" s="199">
        <f>BK181</f>
        <v>0</v>
      </c>
      <c r="K181" s="195"/>
      <c r="L181" s="200"/>
      <c r="M181" s="201"/>
      <c r="N181" s="202"/>
      <c r="O181" s="202"/>
      <c r="P181" s="203">
        <f>SUM(P182:P184)</f>
        <v>0</v>
      </c>
      <c r="Q181" s="202"/>
      <c r="R181" s="203">
        <f>SUM(R182:R184)</f>
        <v>0</v>
      </c>
      <c r="S181" s="202"/>
      <c r="T181" s="204">
        <f>SUM(T182:T184)</f>
        <v>0</v>
      </c>
      <c r="AR181" s="205" t="s">
        <v>179</v>
      </c>
      <c r="AT181" s="206" t="s">
        <v>72</v>
      </c>
      <c r="AU181" s="206" t="s">
        <v>73</v>
      </c>
      <c r="AY181" s="205" t="s">
        <v>148</v>
      </c>
      <c r="BK181" s="207">
        <f>SUM(BK182:BK184)</f>
        <v>0</v>
      </c>
    </row>
    <row r="182" spans="1:65" s="2" customFormat="1" ht="21.75" customHeight="1">
      <c r="A182" s="35"/>
      <c r="B182" s="36"/>
      <c r="C182" s="210" t="s">
        <v>257</v>
      </c>
      <c r="D182" s="210" t="s">
        <v>150</v>
      </c>
      <c r="E182" s="211" t="s">
        <v>757</v>
      </c>
      <c r="F182" s="212" t="s">
        <v>758</v>
      </c>
      <c r="G182" s="213" t="s">
        <v>759</v>
      </c>
      <c r="H182" s="214">
        <v>1</v>
      </c>
      <c r="I182" s="215"/>
      <c r="J182" s="216">
        <f>ROUND(I182*H182,2)</f>
        <v>0</v>
      </c>
      <c r="K182" s="217"/>
      <c r="L182" s="40"/>
      <c r="M182" s="218" t="s">
        <v>1</v>
      </c>
      <c r="N182" s="219" t="s">
        <v>38</v>
      </c>
      <c r="O182" s="72"/>
      <c r="P182" s="220">
        <f>O182*H182</f>
        <v>0</v>
      </c>
      <c r="Q182" s="220">
        <v>0</v>
      </c>
      <c r="R182" s="220">
        <f>Q182*H182</f>
        <v>0</v>
      </c>
      <c r="S182" s="220">
        <v>0</v>
      </c>
      <c r="T182" s="221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22" t="s">
        <v>682</v>
      </c>
      <c r="AT182" s="222" t="s">
        <v>150</v>
      </c>
      <c r="AU182" s="222" t="s">
        <v>80</v>
      </c>
      <c r="AY182" s="18" t="s">
        <v>148</v>
      </c>
      <c r="BE182" s="223">
        <f>IF(N182="základní",J182,0)</f>
        <v>0</v>
      </c>
      <c r="BF182" s="223">
        <f>IF(N182="snížená",J182,0)</f>
        <v>0</v>
      </c>
      <c r="BG182" s="223">
        <f>IF(N182="zákl. přenesená",J182,0)</f>
        <v>0</v>
      </c>
      <c r="BH182" s="223">
        <f>IF(N182="sníž. přenesená",J182,0)</f>
        <v>0</v>
      </c>
      <c r="BI182" s="223">
        <f>IF(N182="nulová",J182,0)</f>
        <v>0</v>
      </c>
      <c r="BJ182" s="18" t="s">
        <v>80</v>
      </c>
      <c r="BK182" s="223">
        <f>ROUND(I182*H182,2)</f>
        <v>0</v>
      </c>
      <c r="BL182" s="18" t="s">
        <v>682</v>
      </c>
      <c r="BM182" s="222" t="s">
        <v>760</v>
      </c>
    </row>
    <row r="183" spans="1:65" s="13" customFormat="1" ht="11.25">
      <c r="B183" s="224"/>
      <c r="C183" s="225"/>
      <c r="D183" s="226" t="s">
        <v>156</v>
      </c>
      <c r="E183" s="227" t="s">
        <v>1</v>
      </c>
      <c r="F183" s="228" t="s">
        <v>761</v>
      </c>
      <c r="G183" s="225"/>
      <c r="H183" s="229">
        <v>1</v>
      </c>
      <c r="I183" s="230"/>
      <c r="J183" s="225"/>
      <c r="K183" s="225"/>
      <c r="L183" s="231"/>
      <c r="M183" s="232"/>
      <c r="N183" s="233"/>
      <c r="O183" s="233"/>
      <c r="P183" s="233"/>
      <c r="Q183" s="233"/>
      <c r="R183" s="233"/>
      <c r="S183" s="233"/>
      <c r="T183" s="234"/>
      <c r="AT183" s="235" t="s">
        <v>156</v>
      </c>
      <c r="AU183" s="235" t="s">
        <v>80</v>
      </c>
      <c r="AV183" s="13" t="s">
        <v>82</v>
      </c>
      <c r="AW183" s="13" t="s">
        <v>30</v>
      </c>
      <c r="AX183" s="13" t="s">
        <v>73</v>
      </c>
      <c r="AY183" s="235" t="s">
        <v>148</v>
      </c>
    </row>
    <row r="184" spans="1:65" s="14" customFormat="1" ht="11.25">
      <c r="B184" s="236"/>
      <c r="C184" s="237"/>
      <c r="D184" s="226" t="s">
        <v>156</v>
      </c>
      <c r="E184" s="238" t="s">
        <v>1</v>
      </c>
      <c r="F184" s="239" t="s">
        <v>158</v>
      </c>
      <c r="G184" s="237"/>
      <c r="H184" s="240">
        <v>1</v>
      </c>
      <c r="I184" s="241"/>
      <c r="J184" s="237"/>
      <c r="K184" s="237"/>
      <c r="L184" s="242"/>
      <c r="M184" s="279"/>
      <c r="N184" s="280"/>
      <c r="O184" s="280"/>
      <c r="P184" s="280"/>
      <c r="Q184" s="280"/>
      <c r="R184" s="280"/>
      <c r="S184" s="280"/>
      <c r="T184" s="281"/>
      <c r="AT184" s="246" t="s">
        <v>156</v>
      </c>
      <c r="AU184" s="246" t="s">
        <v>80</v>
      </c>
      <c r="AV184" s="14" t="s">
        <v>159</v>
      </c>
      <c r="AW184" s="14" t="s">
        <v>30</v>
      </c>
      <c r="AX184" s="14" t="s">
        <v>80</v>
      </c>
      <c r="AY184" s="246" t="s">
        <v>148</v>
      </c>
    </row>
    <row r="185" spans="1:65" s="2" customFormat="1" ht="6.95" customHeight="1">
      <c r="A185" s="35"/>
      <c r="B185" s="55"/>
      <c r="C185" s="56"/>
      <c r="D185" s="56"/>
      <c r="E185" s="56"/>
      <c r="F185" s="56"/>
      <c r="G185" s="56"/>
      <c r="H185" s="56"/>
      <c r="I185" s="159"/>
      <c r="J185" s="56"/>
      <c r="K185" s="56"/>
      <c r="L185" s="40"/>
      <c r="M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</row>
  </sheetData>
  <sheetProtection algorithmName="SHA-512" hashValue="GfFB2doVLAFFqxLKPy95LtWK58DlA/czTJ65zOuJjZZbf+ZunMA/w+2LO04aFbVDyVeTMu6G+AzdwRAYh0gSrA==" saltValue="J3GJObJpY1ZBV0PzuYygNCSK9xoYQMnQBGWrkJWdUf0rexmQ8yHMl9uVZRP4MJDjTTeKvTP1KoCkLhSDnig8nA==" spinCount="100000" sheet="1" objects="1" scenarios="1" formatColumns="0" formatRows="0" autoFilter="0"/>
  <autoFilter ref="C121:K184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D.1.1 - Architekticko sta...</vt:lpstr>
      <vt:lpstr>D.1.1.2 - Aktivní zóna - ...</vt:lpstr>
      <vt:lpstr>VON - Vedlejší a ostatní ...</vt:lpstr>
      <vt:lpstr>'D.1.1 - Architekticko sta...'!Názvy_tisku</vt:lpstr>
      <vt:lpstr>'D.1.1.2 - Aktivní zóna - ...'!Názvy_tisku</vt:lpstr>
      <vt:lpstr>'Rekapitulace stavby'!Názvy_tisku</vt:lpstr>
      <vt:lpstr>'VON - Vedlejší a ostatní ...'!Názvy_tisku</vt:lpstr>
      <vt:lpstr>'D.1.1 - Architekticko sta...'!Oblast_tisku</vt:lpstr>
      <vt:lpstr>'D.1.1.2 - Aktivní zóna - ...'!Oblast_tisku</vt:lpstr>
      <vt:lpstr>'Rekapitulace stavby'!Oblast_tisku</vt:lpstr>
      <vt:lpstr>'VON - Vedlejší a ostatní 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Divín Pavel</dc:creator>
  <cp:lastModifiedBy>PM</cp:lastModifiedBy>
  <cp:lastPrinted>2020-03-17T13:05:33Z</cp:lastPrinted>
  <dcterms:created xsi:type="dcterms:W3CDTF">2020-03-10T01:38:33Z</dcterms:created>
  <dcterms:modified xsi:type="dcterms:W3CDTF">2020-03-17T13:05:36Z</dcterms:modified>
</cp:coreProperties>
</file>