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15" windowWidth="17895" windowHeight="10935"/>
  </bookViews>
  <sheets>
    <sheet name="Rekapitulace stavby" sheetId="1" r:id="rId1"/>
    <sheet name="D.1.1 - Archiktektonicko ..." sheetId="2" r:id="rId2"/>
    <sheet name="D.1.1.1 - Stříška nad vst..." sheetId="3" r:id="rId3"/>
    <sheet name="VON - Vedlejší a ostatní ..." sheetId="4" r:id="rId4"/>
  </sheets>
  <definedNames>
    <definedName name="_xlnm._FilterDatabase" localSheetId="1" hidden="1">'D.1.1 - Archiktektonicko ...'!$C$137:$K$533</definedName>
    <definedName name="_xlnm._FilterDatabase" localSheetId="2" hidden="1">'D.1.1.1 - Stříška nad vst...'!$C$125:$K$207</definedName>
    <definedName name="_xlnm._FilterDatabase" localSheetId="3" hidden="1">'VON - Vedlejší a ostatní ...'!$C$121:$K$126</definedName>
    <definedName name="_xlnm.Print_Titles" localSheetId="1">'D.1.1 - Archiktektonicko ...'!$137:$137</definedName>
    <definedName name="_xlnm.Print_Titles" localSheetId="2">'D.1.1.1 - Stříška nad vst...'!$125:$125</definedName>
    <definedName name="_xlnm.Print_Titles" localSheetId="0">'Rekapitulace stavby'!$92:$92</definedName>
    <definedName name="_xlnm.Print_Titles" localSheetId="3">'VON - Vedlejší a ostatní ...'!$121:$121</definedName>
    <definedName name="_xlnm.Print_Area" localSheetId="1">'D.1.1 - Archiktektonicko ...'!$C$4:$J$76,'D.1.1 - Archiktektonicko ...'!$C$82:$J$119,'D.1.1 - Archiktektonicko ...'!$C$125:$J$533</definedName>
    <definedName name="_xlnm.Print_Area" localSheetId="2">'D.1.1.1 - Stříška nad vst...'!$C$4:$J$76,'D.1.1.1 - Stříška nad vst...'!$C$82:$J$105,'D.1.1.1 - Stříška nad vst...'!$C$111:$J$207</definedName>
    <definedName name="_xlnm.Print_Area" localSheetId="0">'Rekapitulace stavby'!$D$4:$AO$76,'Rekapitulace stavby'!$C$82:$AQ$99</definedName>
    <definedName name="_xlnm.Print_Area" localSheetId="3">'VON - Vedlejší a ostatní ...'!$C$4:$J$76,'VON - Vedlejší a ostatní ...'!$C$82:$J$101,'VON - Vedlejší a ostatní ...'!$C$107:$J$126</definedName>
  </definedNames>
  <calcPr calcId="144525"/>
</workbook>
</file>

<file path=xl/calcChain.xml><?xml version="1.0" encoding="utf-8"?>
<calcChain xmlns="http://schemas.openxmlformats.org/spreadsheetml/2006/main">
  <c r="J39" i="4" l="1"/>
  <c r="J38" i="4"/>
  <c r="AY98" i="1"/>
  <c r="J37" i="4"/>
  <c r="AX98" i="1" s="1"/>
  <c r="BI125" i="4"/>
  <c r="BH125" i="4"/>
  <c r="BG125" i="4"/>
  <c r="BE125" i="4"/>
  <c r="T125" i="4"/>
  <c r="T124" i="4"/>
  <c r="T123" i="4"/>
  <c r="T122" i="4" s="1"/>
  <c r="R125" i="4"/>
  <c r="R124" i="4" s="1"/>
  <c r="R123" i="4" s="1"/>
  <c r="R122" i="4" s="1"/>
  <c r="P125" i="4"/>
  <c r="P124" i="4" s="1"/>
  <c r="P123" i="4" s="1"/>
  <c r="P122" i="4" s="1"/>
  <c r="AU98" i="1" s="1"/>
  <c r="J119" i="4"/>
  <c r="J118" i="4"/>
  <c r="F118" i="4"/>
  <c r="F116" i="4"/>
  <c r="E114" i="4"/>
  <c r="J94" i="4"/>
  <c r="J93" i="4"/>
  <c r="F93" i="4"/>
  <c r="F91" i="4"/>
  <c r="E89" i="4"/>
  <c r="J20" i="4"/>
  <c r="E20" i="4"/>
  <c r="F119" i="4"/>
  <c r="J19" i="4"/>
  <c r="J14" i="4"/>
  <c r="J116" i="4" s="1"/>
  <c r="E7" i="4"/>
  <c r="E110" i="4" s="1"/>
  <c r="J39" i="3"/>
  <c r="J38" i="3"/>
  <c r="AY97" i="1"/>
  <c r="J37" i="3"/>
  <c r="AX97" i="1"/>
  <c r="BI205" i="3"/>
  <c r="BH205" i="3"/>
  <c r="BG205" i="3"/>
  <c r="BE205" i="3"/>
  <c r="T205" i="3"/>
  <c r="R205" i="3"/>
  <c r="P205" i="3"/>
  <c r="BI202" i="3"/>
  <c r="BH202" i="3"/>
  <c r="BG202" i="3"/>
  <c r="BE202" i="3"/>
  <c r="T202" i="3"/>
  <c r="R202" i="3"/>
  <c r="P202" i="3"/>
  <c r="BI195" i="3"/>
  <c r="BH195" i="3"/>
  <c r="BG195" i="3"/>
  <c r="BE195" i="3"/>
  <c r="T195" i="3"/>
  <c r="R195" i="3"/>
  <c r="P195" i="3"/>
  <c r="BI189" i="3"/>
  <c r="BH189" i="3"/>
  <c r="BG189" i="3"/>
  <c r="BE189" i="3"/>
  <c r="T189" i="3"/>
  <c r="R189" i="3"/>
  <c r="P189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3" i="3"/>
  <c r="BH173" i="3"/>
  <c r="BG173" i="3"/>
  <c r="BE173" i="3"/>
  <c r="T173" i="3"/>
  <c r="R173" i="3"/>
  <c r="P173" i="3"/>
  <c r="BI170" i="3"/>
  <c r="BH170" i="3"/>
  <c r="BG170" i="3"/>
  <c r="BE170" i="3"/>
  <c r="T170" i="3"/>
  <c r="R170" i="3"/>
  <c r="P170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59" i="3"/>
  <c r="BH159" i="3"/>
  <c r="BG159" i="3"/>
  <c r="BE159" i="3"/>
  <c r="T159" i="3"/>
  <c r="R159" i="3"/>
  <c r="P159" i="3"/>
  <c r="BI156" i="3"/>
  <c r="BH156" i="3"/>
  <c r="BG156" i="3"/>
  <c r="BE156" i="3"/>
  <c r="T156" i="3"/>
  <c r="R156" i="3"/>
  <c r="P156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7" i="3"/>
  <c r="BH147" i="3"/>
  <c r="BG147" i="3"/>
  <c r="BE147" i="3"/>
  <c r="T147" i="3"/>
  <c r="R147" i="3"/>
  <c r="P147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7" i="3"/>
  <c r="BH137" i="3"/>
  <c r="BG137" i="3"/>
  <c r="BE137" i="3"/>
  <c r="T137" i="3"/>
  <c r="R137" i="3"/>
  <c r="P137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29" i="3"/>
  <c r="BH129" i="3"/>
  <c r="BG129" i="3"/>
  <c r="BE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123" i="3" s="1"/>
  <c r="J19" i="3"/>
  <c r="J14" i="3"/>
  <c r="J120" i="3" s="1"/>
  <c r="E7" i="3"/>
  <c r="E114" i="3"/>
  <c r="J37" i="2"/>
  <c r="J36" i="2"/>
  <c r="AY96" i="1" s="1"/>
  <c r="J35" i="2"/>
  <c r="AX96" i="1"/>
  <c r="BI532" i="2"/>
  <c r="BH532" i="2"/>
  <c r="BG532" i="2"/>
  <c r="BE532" i="2"/>
  <c r="T532" i="2"/>
  <c r="R532" i="2"/>
  <c r="P532" i="2"/>
  <c r="BI530" i="2"/>
  <c r="BH530" i="2"/>
  <c r="BG530" i="2"/>
  <c r="BE530" i="2"/>
  <c r="T530" i="2"/>
  <c r="R530" i="2"/>
  <c r="P530" i="2"/>
  <c r="BI528" i="2"/>
  <c r="BH528" i="2"/>
  <c r="BG528" i="2"/>
  <c r="BE528" i="2"/>
  <c r="T528" i="2"/>
  <c r="R528" i="2"/>
  <c r="P528" i="2"/>
  <c r="BI526" i="2"/>
  <c r="BH526" i="2"/>
  <c r="BG526" i="2"/>
  <c r="BE526" i="2"/>
  <c r="T526" i="2"/>
  <c r="R526" i="2"/>
  <c r="P526" i="2"/>
  <c r="BI524" i="2"/>
  <c r="BH524" i="2"/>
  <c r="BG524" i="2"/>
  <c r="BE524" i="2"/>
  <c r="T524" i="2"/>
  <c r="R524" i="2"/>
  <c r="P524" i="2"/>
  <c r="BI520" i="2"/>
  <c r="BH520" i="2"/>
  <c r="BG520" i="2"/>
  <c r="BE520" i="2"/>
  <c r="T520" i="2"/>
  <c r="T519" i="2"/>
  <c r="R520" i="2"/>
  <c r="R519" i="2"/>
  <c r="P520" i="2"/>
  <c r="P519" i="2"/>
  <c r="BI516" i="2"/>
  <c r="BH516" i="2"/>
  <c r="BG516" i="2"/>
  <c r="BE516" i="2"/>
  <c r="T516" i="2"/>
  <c r="R516" i="2"/>
  <c r="P516" i="2"/>
  <c r="BI505" i="2"/>
  <c r="BH505" i="2"/>
  <c r="BG505" i="2"/>
  <c r="BE505" i="2"/>
  <c r="T505" i="2"/>
  <c r="R505" i="2"/>
  <c r="P505" i="2"/>
  <c r="BI495" i="2"/>
  <c r="BH495" i="2"/>
  <c r="BG495" i="2"/>
  <c r="BE495" i="2"/>
  <c r="T495" i="2"/>
  <c r="R495" i="2"/>
  <c r="P495" i="2"/>
  <c r="BI492" i="2"/>
  <c r="BH492" i="2"/>
  <c r="BG492" i="2"/>
  <c r="BE492" i="2"/>
  <c r="T492" i="2"/>
  <c r="R492" i="2"/>
  <c r="P492" i="2"/>
  <c r="BI490" i="2"/>
  <c r="BH490" i="2"/>
  <c r="BG490" i="2"/>
  <c r="BE490" i="2"/>
  <c r="T490" i="2"/>
  <c r="R490" i="2"/>
  <c r="P490" i="2"/>
  <c r="BI488" i="2"/>
  <c r="BH488" i="2"/>
  <c r="BG488" i="2"/>
  <c r="BE488" i="2"/>
  <c r="T488" i="2"/>
  <c r="R488" i="2"/>
  <c r="P488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3" i="2"/>
  <c r="BH483" i="2"/>
  <c r="BG483" i="2"/>
  <c r="BE483" i="2"/>
  <c r="T483" i="2"/>
  <c r="R483" i="2"/>
  <c r="P483" i="2"/>
  <c r="BI481" i="2"/>
  <c r="BH481" i="2"/>
  <c r="BG481" i="2"/>
  <c r="BE481" i="2"/>
  <c r="T481" i="2"/>
  <c r="R481" i="2"/>
  <c r="P481" i="2"/>
  <c r="BI479" i="2"/>
  <c r="BH479" i="2"/>
  <c r="BG479" i="2"/>
  <c r="BE479" i="2"/>
  <c r="T479" i="2"/>
  <c r="R479" i="2"/>
  <c r="P479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3" i="2"/>
  <c r="BH473" i="2"/>
  <c r="BG473" i="2"/>
  <c r="BE473" i="2"/>
  <c r="T473" i="2"/>
  <c r="R473" i="2"/>
  <c r="P473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2" i="2"/>
  <c r="BH462" i="2"/>
  <c r="BG462" i="2"/>
  <c r="BE462" i="2"/>
  <c r="T462" i="2"/>
  <c r="R462" i="2"/>
  <c r="P462" i="2"/>
  <c r="BI454" i="2"/>
  <c r="BH454" i="2"/>
  <c r="BG454" i="2"/>
  <c r="BE454" i="2"/>
  <c r="T454" i="2"/>
  <c r="R454" i="2"/>
  <c r="P454" i="2"/>
  <c r="BI448" i="2"/>
  <c r="BH448" i="2"/>
  <c r="BG448" i="2"/>
  <c r="BE448" i="2"/>
  <c r="T448" i="2"/>
  <c r="R448" i="2"/>
  <c r="P448" i="2"/>
  <c r="BI446" i="2"/>
  <c r="BH446" i="2"/>
  <c r="BG446" i="2"/>
  <c r="BE446" i="2"/>
  <c r="T446" i="2"/>
  <c r="R446" i="2"/>
  <c r="P446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34" i="2"/>
  <c r="BH434" i="2"/>
  <c r="BG434" i="2"/>
  <c r="BE434" i="2"/>
  <c r="T434" i="2"/>
  <c r="R434" i="2"/>
  <c r="P434" i="2"/>
  <c r="BI432" i="2"/>
  <c r="BH432" i="2"/>
  <c r="BG432" i="2"/>
  <c r="BE432" i="2"/>
  <c r="T432" i="2"/>
  <c r="R432" i="2"/>
  <c r="P432" i="2"/>
  <c r="BI428" i="2"/>
  <c r="BH428" i="2"/>
  <c r="BG428" i="2"/>
  <c r="BE428" i="2"/>
  <c r="T428" i="2"/>
  <c r="R428" i="2"/>
  <c r="P428" i="2"/>
  <c r="BI426" i="2"/>
  <c r="BH426" i="2"/>
  <c r="BG426" i="2"/>
  <c r="BE426" i="2"/>
  <c r="T426" i="2"/>
  <c r="R426" i="2"/>
  <c r="P426" i="2"/>
  <c r="BI423" i="2"/>
  <c r="BH423" i="2"/>
  <c r="BG423" i="2"/>
  <c r="BE423" i="2"/>
  <c r="T423" i="2"/>
  <c r="R423" i="2"/>
  <c r="P423" i="2"/>
  <c r="BI420" i="2"/>
  <c r="BH420" i="2"/>
  <c r="BG420" i="2"/>
  <c r="BE420" i="2"/>
  <c r="T420" i="2"/>
  <c r="R420" i="2"/>
  <c r="P420" i="2"/>
  <c r="BI418" i="2"/>
  <c r="BH418" i="2"/>
  <c r="BG418" i="2"/>
  <c r="BE418" i="2"/>
  <c r="T418" i="2"/>
  <c r="R418" i="2"/>
  <c r="P418" i="2"/>
  <c r="BI415" i="2"/>
  <c r="BH415" i="2"/>
  <c r="BG415" i="2"/>
  <c r="BE415" i="2"/>
  <c r="T415" i="2"/>
  <c r="R415" i="2"/>
  <c r="P415" i="2"/>
  <c r="BI413" i="2"/>
  <c r="BH413" i="2"/>
  <c r="BG413" i="2"/>
  <c r="BE413" i="2"/>
  <c r="T413" i="2"/>
  <c r="R413" i="2"/>
  <c r="P413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2" i="2"/>
  <c r="BH402" i="2"/>
  <c r="BG402" i="2"/>
  <c r="BE402" i="2"/>
  <c r="T402" i="2"/>
  <c r="R402" i="2"/>
  <c r="P402" i="2"/>
  <c r="BI400" i="2"/>
  <c r="BH400" i="2"/>
  <c r="BG400" i="2"/>
  <c r="BE400" i="2"/>
  <c r="T400" i="2"/>
  <c r="R400" i="2"/>
  <c r="P400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2" i="2"/>
  <c r="BH392" i="2"/>
  <c r="BG392" i="2"/>
  <c r="BE392" i="2"/>
  <c r="T392" i="2"/>
  <c r="R392" i="2"/>
  <c r="P392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1" i="2"/>
  <c r="BH381" i="2"/>
  <c r="BG381" i="2"/>
  <c r="BE381" i="2"/>
  <c r="T381" i="2"/>
  <c r="R381" i="2"/>
  <c r="P381" i="2"/>
  <c r="BI378" i="2"/>
  <c r="BH378" i="2"/>
  <c r="BG378" i="2"/>
  <c r="BE378" i="2"/>
  <c r="T378" i="2"/>
  <c r="R378" i="2"/>
  <c r="P378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54" i="2"/>
  <c r="BH354" i="2"/>
  <c r="BG354" i="2"/>
  <c r="BE354" i="2"/>
  <c r="T354" i="2"/>
  <c r="R354" i="2"/>
  <c r="P354" i="2"/>
  <c r="BI348" i="2"/>
  <c r="BH348" i="2"/>
  <c r="BG348" i="2"/>
  <c r="BE348" i="2"/>
  <c r="T348" i="2"/>
  <c r="R348" i="2"/>
  <c r="P348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0" i="2"/>
  <c r="BH330" i="2"/>
  <c r="BG330" i="2"/>
  <c r="BE330" i="2"/>
  <c r="T330" i="2"/>
  <c r="R330" i="2"/>
  <c r="P330" i="2"/>
  <c r="BI324" i="2"/>
  <c r="BH324" i="2"/>
  <c r="BG324" i="2"/>
  <c r="BE324" i="2"/>
  <c r="T324" i="2"/>
  <c r="R324" i="2"/>
  <c r="P324" i="2"/>
  <c r="BI321" i="2"/>
  <c r="BH321" i="2"/>
  <c r="BG321" i="2"/>
  <c r="BE321" i="2"/>
  <c r="T321" i="2"/>
  <c r="R321" i="2"/>
  <c r="P321" i="2"/>
  <c r="BI317" i="2"/>
  <c r="BH317" i="2"/>
  <c r="BG317" i="2"/>
  <c r="BE317" i="2"/>
  <c r="T317" i="2"/>
  <c r="R317" i="2"/>
  <c r="P317" i="2"/>
  <c r="BI314" i="2"/>
  <c r="BH314" i="2"/>
  <c r="BG314" i="2"/>
  <c r="BE314" i="2"/>
  <c r="T314" i="2"/>
  <c r="R314" i="2"/>
  <c r="P314" i="2"/>
  <c r="BI294" i="2"/>
  <c r="BH294" i="2"/>
  <c r="BG294" i="2"/>
  <c r="BE294" i="2"/>
  <c r="T294" i="2"/>
  <c r="R294" i="2"/>
  <c r="P294" i="2"/>
  <c r="BI275" i="2"/>
  <c r="BH275" i="2"/>
  <c r="BG275" i="2"/>
  <c r="BE275" i="2"/>
  <c r="T275" i="2"/>
  <c r="R275" i="2"/>
  <c r="P275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2" i="2"/>
  <c r="BH262" i="2"/>
  <c r="BG262" i="2"/>
  <c r="BE262" i="2"/>
  <c r="T262" i="2"/>
  <c r="R262" i="2"/>
  <c r="P262" i="2"/>
  <c r="BI255" i="2"/>
  <c r="BH255" i="2"/>
  <c r="BG255" i="2"/>
  <c r="BE255" i="2"/>
  <c r="T255" i="2"/>
  <c r="R255" i="2"/>
  <c r="P255" i="2"/>
  <c r="BI249" i="2"/>
  <c r="BH249" i="2"/>
  <c r="BG249" i="2"/>
  <c r="BE249" i="2"/>
  <c r="T249" i="2"/>
  <c r="R249" i="2"/>
  <c r="P249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R232" i="2"/>
  <c r="P232" i="2"/>
  <c r="BI226" i="2"/>
  <c r="BH226" i="2"/>
  <c r="BG226" i="2"/>
  <c r="BE226" i="2"/>
  <c r="T226" i="2"/>
  <c r="R226" i="2"/>
  <c r="P226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T214" i="2"/>
  <c r="R215" i="2"/>
  <c r="R214" i="2"/>
  <c r="P215" i="2"/>
  <c r="P214" i="2" s="1"/>
  <c r="BI211" i="2"/>
  <c r="BH211" i="2"/>
  <c r="BG211" i="2"/>
  <c r="BE211" i="2"/>
  <c r="T211" i="2"/>
  <c r="R211" i="2"/>
  <c r="P211" i="2"/>
  <c r="BI197" i="2"/>
  <c r="BH197" i="2"/>
  <c r="BG197" i="2"/>
  <c r="BE197" i="2"/>
  <c r="T197" i="2"/>
  <c r="R197" i="2"/>
  <c r="P197" i="2"/>
  <c r="BI180" i="2"/>
  <c r="BH180" i="2"/>
  <c r="BG180" i="2"/>
  <c r="BE180" i="2"/>
  <c r="T180" i="2"/>
  <c r="T179" i="2"/>
  <c r="R180" i="2"/>
  <c r="R179" i="2"/>
  <c r="P180" i="2"/>
  <c r="P179" i="2" s="1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J135" i="2"/>
  <c r="J134" i="2"/>
  <c r="F134" i="2"/>
  <c r="F132" i="2"/>
  <c r="E130" i="2"/>
  <c r="J92" i="2"/>
  <c r="J91" i="2"/>
  <c r="F91" i="2"/>
  <c r="F89" i="2"/>
  <c r="E87" i="2"/>
  <c r="J18" i="2"/>
  <c r="E18" i="2"/>
  <c r="F135" i="2"/>
  <c r="J17" i="2"/>
  <c r="J12" i="2"/>
  <c r="J132" i="2" s="1"/>
  <c r="E7" i="2"/>
  <c r="E128" i="2" s="1"/>
  <c r="L90" i="1"/>
  <c r="AM90" i="1"/>
  <c r="AM89" i="1"/>
  <c r="L89" i="1"/>
  <c r="AM87" i="1"/>
  <c r="L87" i="1"/>
  <c r="L85" i="1"/>
  <c r="L84" i="1"/>
  <c r="J516" i="2"/>
  <c r="J505" i="2"/>
  <c r="J495" i="2"/>
  <c r="BK490" i="2"/>
  <c r="J486" i="2"/>
  <c r="J477" i="2"/>
  <c r="J475" i="2"/>
  <c r="J473" i="2"/>
  <c r="J471" i="2"/>
  <c r="J470" i="2"/>
  <c r="BK448" i="2"/>
  <c r="BK446" i="2"/>
  <c r="BK443" i="2"/>
  <c r="BK434" i="2"/>
  <c r="J432" i="2"/>
  <c r="BK426" i="2"/>
  <c r="BK423" i="2"/>
  <c r="J420" i="2"/>
  <c r="J415" i="2"/>
  <c r="BK397" i="2"/>
  <c r="BK389" i="2"/>
  <c r="J381" i="2"/>
  <c r="J378" i="2"/>
  <c r="J348" i="2"/>
  <c r="J340" i="2"/>
  <c r="BK337" i="2"/>
  <c r="BK330" i="2"/>
  <c r="BK271" i="2"/>
  <c r="BK269" i="2"/>
  <c r="J239" i="2"/>
  <c r="BK236" i="2"/>
  <c r="BK232" i="2"/>
  <c r="BK222" i="2"/>
  <c r="BK218" i="2"/>
  <c r="BK211" i="2"/>
  <c r="J163" i="2"/>
  <c r="J161" i="2"/>
  <c r="J159" i="2"/>
  <c r="J157" i="2"/>
  <c r="AS95" i="1"/>
  <c r="BK532" i="2"/>
  <c r="J532" i="2"/>
  <c r="BK530" i="2"/>
  <c r="J530" i="2"/>
  <c r="BK528" i="2"/>
  <c r="BK526" i="2"/>
  <c r="BK520" i="2"/>
  <c r="BK516" i="2"/>
  <c r="BK488" i="2"/>
  <c r="J485" i="2"/>
  <c r="J479" i="2"/>
  <c r="BK477" i="2"/>
  <c r="BK454" i="2"/>
  <c r="J448" i="2"/>
  <c r="J443" i="2"/>
  <c r="J442" i="2"/>
  <c r="BK432" i="2"/>
  <c r="BK420" i="2"/>
  <c r="J418" i="2"/>
  <c r="BK413" i="2"/>
  <c r="BK411" i="2"/>
  <c r="J408" i="2"/>
  <c r="BK402" i="2"/>
  <c r="BK400" i="2"/>
  <c r="BK378" i="2"/>
  <c r="J373" i="2"/>
  <c r="BK372" i="2"/>
  <c r="BK364" i="2"/>
  <c r="J354" i="2"/>
  <c r="J342" i="2"/>
  <c r="BK340" i="2"/>
  <c r="BK324" i="2"/>
  <c r="BK321" i="2"/>
  <c r="BK314" i="2"/>
  <c r="J275" i="2"/>
  <c r="J269" i="2"/>
  <c r="BK255" i="2"/>
  <c r="J249" i="2"/>
  <c r="J232" i="2"/>
  <c r="J226" i="2"/>
  <c r="BK223" i="2"/>
  <c r="BK219" i="2"/>
  <c r="BK197" i="2"/>
  <c r="J180" i="2"/>
  <c r="BK163" i="2"/>
  <c r="BK159" i="2"/>
  <c r="J152" i="2"/>
  <c r="BK147" i="2"/>
  <c r="BK145" i="2"/>
  <c r="BK142" i="2"/>
  <c r="BK125" i="4"/>
  <c r="BK205" i="3"/>
  <c r="BK202" i="3"/>
  <c r="J195" i="3"/>
  <c r="BK189" i="3"/>
  <c r="J189" i="3"/>
  <c r="BK183" i="3"/>
  <c r="J183" i="3"/>
  <c r="BK181" i="3"/>
  <c r="J181" i="3"/>
  <c r="BK180" i="3"/>
  <c r="J180" i="3"/>
  <c r="BK178" i="3"/>
  <c r="J178" i="3"/>
  <c r="BK176" i="3"/>
  <c r="J176" i="3"/>
  <c r="BK173" i="3"/>
  <c r="J173" i="3"/>
  <c r="BK170" i="3"/>
  <c r="J170" i="3"/>
  <c r="BK167" i="3"/>
  <c r="J167" i="3"/>
  <c r="BK164" i="3"/>
  <c r="J164" i="3"/>
  <c r="BK162" i="3"/>
  <c r="J162" i="3"/>
  <c r="BK159" i="3"/>
  <c r="J159" i="3"/>
  <c r="BK156" i="3"/>
  <c r="J156" i="3"/>
  <c r="BK153" i="3"/>
  <c r="J153" i="3"/>
  <c r="BK150" i="3"/>
  <c r="J150" i="3"/>
  <c r="BK147" i="3"/>
  <c r="J147" i="3"/>
  <c r="BK144" i="3"/>
  <c r="J144" i="3"/>
  <c r="BK142" i="3"/>
  <c r="J142" i="3"/>
  <c r="BK141" i="3"/>
  <c r="J141" i="3"/>
  <c r="BK137" i="3"/>
  <c r="J137" i="3"/>
  <c r="J134" i="3"/>
  <c r="BK132" i="3"/>
  <c r="J132" i="3"/>
  <c r="BK129" i="3"/>
  <c r="J129" i="3"/>
  <c r="J528" i="2"/>
  <c r="J524" i="2"/>
  <c r="J520" i="2"/>
  <c r="BK505" i="2"/>
  <c r="BK495" i="2"/>
  <c r="BK492" i="2"/>
  <c r="J490" i="2"/>
  <c r="J483" i="2"/>
  <c r="BK481" i="2"/>
  <c r="BK475" i="2"/>
  <c r="BK471" i="2"/>
  <c r="BK470" i="2"/>
  <c r="BK462" i="2"/>
  <c r="BK442" i="2"/>
  <c r="J434" i="2"/>
  <c r="BK428" i="2"/>
  <c r="J426" i="2"/>
  <c r="J423" i="2"/>
  <c r="J411" i="2"/>
  <c r="J410" i="2"/>
  <c r="BK408" i="2"/>
  <c r="J402" i="2"/>
  <c r="BK395" i="2"/>
  <c r="BK392" i="2"/>
  <c r="J392" i="2"/>
  <c r="BK390" i="2"/>
  <c r="J389" i="2"/>
  <c r="BK375" i="2"/>
  <c r="BK366" i="2"/>
  <c r="J364" i="2"/>
  <c r="BK354" i="2"/>
  <c r="BK348" i="2"/>
  <c r="BK342" i="2"/>
  <c r="BK339" i="2"/>
  <c r="J337" i="2"/>
  <c r="J324" i="2"/>
  <c r="J321" i="2"/>
  <c r="J317" i="2"/>
  <c r="J314" i="2"/>
  <c r="BK294" i="2"/>
  <c r="J268" i="2"/>
  <c r="J262" i="2"/>
  <c r="BK249" i="2"/>
  <c r="BK242" i="2"/>
  <c r="BK239" i="2"/>
  <c r="J223" i="2"/>
  <c r="J219" i="2"/>
  <c r="J218" i="2"/>
  <c r="BK215" i="2"/>
  <c r="J215" i="2"/>
  <c r="J197" i="2"/>
  <c r="BK180" i="2"/>
  <c r="BK152" i="2"/>
  <c r="J150" i="2"/>
  <c r="J125" i="4"/>
  <c r="J205" i="3"/>
  <c r="J202" i="3"/>
  <c r="BK195" i="3"/>
  <c r="BK134" i="3"/>
  <c r="J526" i="2"/>
  <c r="BK524" i="2"/>
  <c r="J492" i="2"/>
  <c r="J488" i="2"/>
  <c r="BK486" i="2"/>
  <c r="BK485" i="2"/>
  <c r="BK483" i="2"/>
  <c r="J481" i="2"/>
  <c r="BK479" i="2"/>
  <c r="BK473" i="2"/>
  <c r="J462" i="2"/>
  <c r="J454" i="2"/>
  <c r="J446" i="2"/>
  <c r="J428" i="2"/>
  <c r="BK418" i="2"/>
  <c r="BK415" i="2"/>
  <c r="J413" i="2"/>
  <c r="BK410" i="2"/>
  <c r="J400" i="2"/>
  <c r="J397" i="2"/>
  <c r="J395" i="2"/>
  <c r="J390" i="2"/>
  <c r="BK381" i="2"/>
  <c r="J375" i="2"/>
  <c r="BK373" i="2"/>
  <c r="J372" i="2"/>
  <c r="J366" i="2"/>
  <c r="J339" i="2"/>
  <c r="J330" i="2"/>
  <c r="BK317" i="2"/>
  <c r="J294" i="2"/>
  <c r="BK275" i="2"/>
  <c r="J271" i="2"/>
  <c r="BK268" i="2"/>
  <c r="BK262" i="2"/>
  <c r="J255" i="2"/>
  <c r="J242" i="2"/>
  <c r="J236" i="2"/>
  <c r="BK226" i="2"/>
  <c r="J222" i="2"/>
  <c r="J211" i="2"/>
  <c r="BK161" i="2"/>
  <c r="BK157" i="2"/>
  <c r="BK150" i="2"/>
  <c r="J147" i="2"/>
  <c r="J145" i="2"/>
  <c r="J142" i="2"/>
  <c r="F38" i="4"/>
  <c r="BC98" i="1" s="1"/>
  <c r="F39" i="4"/>
  <c r="BD98" i="1"/>
  <c r="F37" i="4"/>
  <c r="BB98" i="1"/>
  <c r="J35" i="4"/>
  <c r="AV98" i="1" s="1"/>
  <c r="P141" i="2" l="1"/>
  <c r="P140" i="2"/>
  <c r="T141" i="2"/>
  <c r="T140" i="2" s="1"/>
  <c r="P156" i="2"/>
  <c r="T156" i="2"/>
  <c r="BK196" i="2"/>
  <c r="J196" i="2"/>
  <c r="J103" i="2" s="1"/>
  <c r="T196" i="2"/>
  <c r="T155" i="2" s="1"/>
  <c r="BK217" i="2"/>
  <c r="J217" i="2"/>
  <c r="J105" i="2"/>
  <c r="R217" i="2"/>
  <c r="T225" i="2"/>
  <c r="P270" i="2"/>
  <c r="BK341" i="2"/>
  <c r="J341" i="2"/>
  <c r="J109" i="2"/>
  <c r="R341" i="2"/>
  <c r="BK374" i="2"/>
  <c r="J374" i="2"/>
  <c r="J110" i="2" s="1"/>
  <c r="P374" i="2"/>
  <c r="T374" i="2"/>
  <c r="P391" i="2"/>
  <c r="T391" i="2"/>
  <c r="P412" i="2"/>
  <c r="T412" i="2"/>
  <c r="P472" i="2"/>
  <c r="T472" i="2"/>
  <c r="P478" i="2"/>
  <c r="T478" i="2"/>
  <c r="BK494" i="2"/>
  <c r="J494" i="2" s="1"/>
  <c r="J116" i="2" s="1"/>
  <c r="BK128" i="3"/>
  <c r="J128" i="3"/>
  <c r="J100" i="3" s="1"/>
  <c r="P128" i="3"/>
  <c r="R128" i="3"/>
  <c r="T128" i="3"/>
  <c r="R143" i="3"/>
  <c r="BK163" i="3"/>
  <c r="J163" i="3" s="1"/>
  <c r="J102" i="3" s="1"/>
  <c r="R163" i="3"/>
  <c r="P182" i="3"/>
  <c r="BK141" i="2"/>
  <c r="J141" i="2"/>
  <c r="J99" i="2" s="1"/>
  <c r="R141" i="2"/>
  <c r="R140" i="2" s="1"/>
  <c r="BK156" i="2"/>
  <c r="J156" i="2"/>
  <c r="J101" i="2"/>
  <c r="R156" i="2"/>
  <c r="P196" i="2"/>
  <c r="P217" i="2"/>
  <c r="T217" i="2"/>
  <c r="P225" i="2"/>
  <c r="R225" i="2"/>
  <c r="R270" i="2"/>
  <c r="P341" i="2"/>
  <c r="T341" i="2"/>
  <c r="R374" i="2"/>
  <c r="BK391" i="2"/>
  <c r="J391" i="2"/>
  <c r="J111" i="2" s="1"/>
  <c r="R391" i="2"/>
  <c r="BK412" i="2"/>
  <c r="J412" i="2"/>
  <c r="J112" i="2"/>
  <c r="R412" i="2"/>
  <c r="BK472" i="2"/>
  <c r="J472" i="2"/>
  <c r="J113" i="2" s="1"/>
  <c r="R472" i="2"/>
  <c r="BK478" i="2"/>
  <c r="J478" i="2"/>
  <c r="J114" i="2" s="1"/>
  <c r="R478" i="2"/>
  <c r="BK487" i="2"/>
  <c r="J487" i="2"/>
  <c r="J115" i="2"/>
  <c r="P487" i="2"/>
  <c r="R487" i="2"/>
  <c r="T487" i="2"/>
  <c r="P494" i="2"/>
  <c r="R494" i="2"/>
  <c r="T494" i="2"/>
  <c r="BK523" i="2"/>
  <c r="J523" i="2" s="1"/>
  <c r="J118" i="2" s="1"/>
  <c r="P523" i="2"/>
  <c r="R523" i="2"/>
  <c r="T523" i="2"/>
  <c r="BK182" i="3"/>
  <c r="J182" i="3" s="1"/>
  <c r="J103" i="3" s="1"/>
  <c r="R196" i="2"/>
  <c r="BK225" i="2"/>
  <c r="J225" i="2"/>
  <c r="J107" i="2"/>
  <c r="BK270" i="2"/>
  <c r="J270" i="2"/>
  <c r="J108" i="2" s="1"/>
  <c r="T270" i="2"/>
  <c r="P143" i="3"/>
  <c r="T143" i="3"/>
  <c r="P163" i="3"/>
  <c r="T163" i="3"/>
  <c r="R182" i="3"/>
  <c r="BK201" i="3"/>
  <c r="J201" i="3"/>
  <c r="J104" i="3"/>
  <c r="P201" i="3"/>
  <c r="R201" i="3"/>
  <c r="BK143" i="3"/>
  <c r="J143" i="3"/>
  <c r="J101" i="3"/>
  <c r="T182" i="3"/>
  <c r="T201" i="3"/>
  <c r="E85" i="2"/>
  <c r="F92" i="2"/>
  <c r="BF142" i="2"/>
  <c r="BF219" i="2"/>
  <c r="BF223" i="2"/>
  <c r="BF239" i="2"/>
  <c r="BF249" i="2"/>
  <c r="BF269" i="2"/>
  <c r="BF317" i="2"/>
  <c r="BF324" i="2"/>
  <c r="BF337" i="2"/>
  <c r="BF364" i="2"/>
  <c r="BF378" i="2"/>
  <c r="BF389" i="2"/>
  <c r="BF395" i="2"/>
  <c r="BF397" i="2"/>
  <c r="BF411" i="2"/>
  <c r="BF415" i="2"/>
  <c r="BF426" i="2"/>
  <c r="BF443" i="2"/>
  <c r="BF448" i="2"/>
  <c r="BF454" i="2"/>
  <c r="BF475" i="2"/>
  <c r="BF479" i="2"/>
  <c r="BF490" i="2"/>
  <c r="BF492" i="2"/>
  <c r="BF516" i="2"/>
  <c r="BF132" i="3"/>
  <c r="BF202" i="3"/>
  <c r="BF125" i="4"/>
  <c r="J89" i="2"/>
  <c r="BF147" i="2"/>
  <c r="BF150" i="2"/>
  <c r="BF180" i="2"/>
  <c r="BF197" i="2"/>
  <c r="BF218" i="2"/>
  <c r="BF222" i="2"/>
  <c r="BF255" i="2"/>
  <c r="BF262" i="2"/>
  <c r="BF275" i="2"/>
  <c r="BF294" i="2"/>
  <c r="BF314" i="2"/>
  <c r="BF321" i="2"/>
  <c r="BF330" i="2"/>
  <c r="BF339" i="2"/>
  <c r="BF340" i="2"/>
  <c r="BF348" i="2"/>
  <c r="BF354" i="2"/>
  <c r="BF381" i="2"/>
  <c r="BF390" i="2"/>
  <c r="BF400" i="2"/>
  <c r="BF402" i="2"/>
  <c r="BF410" i="2"/>
  <c r="BF418" i="2"/>
  <c r="BF420" i="2"/>
  <c r="BF432" i="2"/>
  <c r="BF477" i="2"/>
  <c r="BF481" i="2"/>
  <c r="BF505" i="2"/>
  <c r="BF520" i="2"/>
  <c r="BF524" i="2"/>
  <c r="BK179" i="2"/>
  <c r="J179" i="2"/>
  <c r="J102" i="2"/>
  <c r="BK214" i="2"/>
  <c r="J214" i="2" s="1"/>
  <c r="J104" i="2" s="1"/>
  <c r="BK519" i="2"/>
  <c r="J519" i="2"/>
  <c r="J117" i="2"/>
  <c r="E85" i="3"/>
  <c r="J91" i="3"/>
  <c r="F94" i="3"/>
  <c r="BF129" i="3"/>
  <c r="BF134" i="3"/>
  <c r="BF137" i="3"/>
  <c r="BF141" i="3"/>
  <c r="BF142" i="3"/>
  <c r="BF144" i="3"/>
  <c r="BF147" i="3"/>
  <c r="BF150" i="3"/>
  <c r="BF153" i="3"/>
  <c r="BF156" i="3"/>
  <c r="BF159" i="3"/>
  <c r="BF162" i="3"/>
  <c r="BF164" i="3"/>
  <c r="BF167" i="3"/>
  <c r="BF170" i="3"/>
  <c r="BF173" i="3"/>
  <c r="BF176" i="3"/>
  <c r="BF178" i="3"/>
  <c r="BF180" i="3"/>
  <c r="BF181" i="3"/>
  <c r="BF183" i="3"/>
  <c r="BF189" i="3"/>
  <c r="BF195" i="3"/>
  <c r="BF205" i="3"/>
  <c r="BK124" i="4"/>
  <c r="BK123" i="4"/>
  <c r="J123" i="4"/>
  <c r="J99" i="4"/>
  <c r="BF145" i="2"/>
  <c r="BF152" i="2"/>
  <c r="BF163" i="2"/>
  <c r="BF215" i="2"/>
  <c r="BF226" i="2"/>
  <c r="BF242" i="2"/>
  <c r="BF268" i="2"/>
  <c r="BF271" i="2"/>
  <c r="BF372" i="2"/>
  <c r="BF392" i="2"/>
  <c r="BF423" i="2"/>
  <c r="BF434" i="2"/>
  <c r="BF442" i="2"/>
  <c r="BF446" i="2"/>
  <c r="BF483" i="2"/>
  <c r="BF486" i="2"/>
  <c r="BF526" i="2"/>
  <c r="BF528" i="2"/>
  <c r="BF530" i="2"/>
  <c r="BF532" i="2"/>
  <c r="E85" i="4"/>
  <c r="J91" i="4"/>
  <c r="F94" i="4"/>
  <c r="BF157" i="2"/>
  <c r="BF159" i="2"/>
  <c r="BF161" i="2"/>
  <c r="BF211" i="2"/>
  <c r="BF232" i="2"/>
  <c r="BF236" i="2"/>
  <c r="BF342" i="2"/>
  <c r="BF366" i="2"/>
  <c r="BF373" i="2"/>
  <c r="BF375" i="2"/>
  <c r="BF408" i="2"/>
  <c r="BF413" i="2"/>
  <c r="BF428" i="2"/>
  <c r="BF462" i="2"/>
  <c r="BF470" i="2"/>
  <c r="BF471" i="2"/>
  <c r="BF473" i="2"/>
  <c r="BF485" i="2"/>
  <c r="BF488" i="2"/>
  <c r="BF495" i="2"/>
  <c r="J33" i="2"/>
  <c r="AV96" i="1" s="1"/>
  <c r="F37" i="3"/>
  <c r="BB97" i="1"/>
  <c r="J35" i="3"/>
  <c r="AV97" i="1" s="1"/>
  <c r="F35" i="4"/>
  <c r="AZ98" i="1" s="1"/>
  <c r="F36" i="2"/>
  <c r="BC96" i="1"/>
  <c r="F35" i="3"/>
  <c r="AZ97" i="1" s="1"/>
  <c r="F35" i="2"/>
  <c r="BB96" i="1" s="1"/>
  <c r="J36" i="4"/>
  <c r="AW98" i="1"/>
  <c r="AT98" i="1"/>
  <c r="F37" i="2"/>
  <c r="BD96" i="1"/>
  <c r="F39" i="3"/>
  <c r="BD97" i="1"/>
  <c r="F38" i="3"/>
  <c r="BC97" i="1"/>
  <c r="F33" i="2"/>
  <c r="AZ96" i="1"/>
  <c r="AS94" i="1"/>
  <c r="R155" i="2" l="1"/>
  <c r="R127" i="3"/>
  <c r="R126" i="3"/>
  <c r="P155" i="2"/>
  <c r="P139" i="2" s="1"/>
  <c r="T139" i="2"/>
  <c r="R224" i="2"/>
  <c r="P127" i="3"/>
  <c r="P126" i="3"/>
  <c r="AU97" i="1" s="1"/>
  <c r="P224" i="2"/>
  <c r="R139" i="2"/>
  <c r="R138" i="2" s="1"/>
  <c r="T127" i="3"/>
  <c r="T126" i="3"/>
  <c r="T224" i="2"/>
  <c r="BK140" i="2"/>
  <c r="J140" i="2" s="1"/>
  <c r="J98" i="2" s="1"/>
  <c r="BK155" i="2"/>
  <c r="J155" i="2"/>
  <c r="J100" i="2" s="1"/>
  <c r="BK224" i="2"/>
  <c r="J224" i="2" s="1"/>
  <c r="J106" i="2" s="1"/>
  <c r="BK127" i="3"/>
  <c r="J127" i="3"/>
  <c r="J99" i="3" s="1"/>
  <c r="J124" i="4"/>
  <c r="J100" i="4" s="1"/>
  <c r="BK122" i="4"/>
  <c r="J122" i="4" s="1"/>
  <c r="J98" i="4" s="1"/>
  <c r="F36" i="3"/>
  <c r="BA97" i="1"/>
  <c r="F34" i="2"/>
  <c r="BA96" i="1" s="1"/>
  <c r="F36" i="4"/>
  <c r="BA98" i="1"/>
  <c r="BD95" i="1"/>
  <c r="BD94" i="1"/>
  <c r="W33" i="1"/>
  <c r="AZ95" i="1"/>
  <c r="AV95" i="1" s="1"/>
  <c r="BC95" i="1"/>
  <c r="AY95" i="1"/>
  <c r="J34" i="2"/>
  <c r="AW96" i="1" s="1"/>
  <c r="AT96" i="1" s="1"/>
  <c r="BB95" i="1"/>
  <c r="BB94" i="1"/>
  <c r="W31" i="1"/>
  <c r="J36" i="3"/>
  <c r="AW97" i="1"/>
  <c r="AT97" i="1" s="1"/>
  <c r="P138" i="2" l="1"/>
  <c r="AU96" i="1" s="1"/>
  <c r="AU95" i="1" s="1"/>
  <c r="AU94" i="1" s="1"/>
  <c r="T138" i="2"/>
  <c r="BK126" i="3"/>
  <c r="J126" i="3"/>
  <c r="J98" i="3" s="1"/>
  <c r="BK139" i="2"/>
  <c r="BK138" i="2" s="1"/>
  <c r="J138" i="2" s="1"/>
  <c r="J30" i="2" s="1"/>
  <c r="AG96" i="1" s="1"/>
  <c r="AN96" i="1" s="1"/>
  <c r="BA95" i="1"/>
  <c r="AW95" i="1"/>
  <c r="AT95" i="1" s="1"/>
  <c r="AZ94" i="1"/>
  <c r="W29" i="1" s="1"/>
  <c r="AX94" i="1"/>
  <c r="J32" i="4"/>
  <c r="AG98" i="1"/>
  <c r="AN98" i="1"/>
  <c r="AX95" i="1"/>
  <c r="BC94" i="1"/>
  <c r="AY94" i="1"/>
  <c r="J96" i="2" l="1"/>
  <c r="J139" i="2"/>
  <c r="J97" i="2"/>
  <c r="J41" i="4"/>
  <c r="J39" i="2"/>
  <c r="J32" i="3"/>
  <c r="AG97" i="1"/>
  <c r="AN97" i="1" s="1"/>
  <c r="BA94" i="1"/>
  <c r="W30" i="1"/>
  <c r="W32" i="1"/>
  <c r="AV94" i="1"/>
  <c r="AK29" i="1"/>
  <c r="J41" i="3" l="1"/>
  <c r="AW94" i="1"/>
  <c r="AK30" i="1"/>
  <c r="AG95" i="1"/>
  <c r="AN95" i="1"/>
  <c r="AG94" i="1" l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<sst xmlns="http://schemas.openxmlformats.org/spreadsheetml/2006/main" count="5402" uniqueCount="768">
  <si>
    <t>Export Komplet</t>
  </si>
  <si>
    <t/>
  </si>
  <si>
    <t>2.0</t>
  </si>
  <si>
    <t>ZAMOK</t>
  </si>
  <si>
    <t>False</t>
  </si>
  <si>
    <t>{85888882-05b9-4442-8bf8-6757d27218c4}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</si>
  <si>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</si>
  <si>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</si>
  <si>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</si>
  <si>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</si>
  <si>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</si>
  <si>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</si>
  <si>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</si>
  <si>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</si>
  <si>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RZP_RAS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</si>
  <si>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</si>
  <si>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</si>
  <si>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podkroví objektu č.p.325</t>
  </si>
  <si>
    <t>KSO:</t>
  </si>
  <si>
    <t>CC-CZ:</t>
  </si>
  <si>
    <t>Místo:</t>
  </si>
  <si>
    <t xml:space="preserve"> </t>
  </si>
  <si>
    <t>Datum:</t>
  </si>
  <si>
    <t>31. 7. 2020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</si>
  <si>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</si>
  <si>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</si>
  <si>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</si>
  <si>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</si>
  <si>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</si>
  <si>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</si>
  <si>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</si>
  <si>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</si>
  <si>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</si>
  <si>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</si>
  <si>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</si>
  <si>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</si>
  <si>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</si>
  <si>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</si>
  <si>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</si>
  <si>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</si>
  <si>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</si>
  <si>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</si>
  <si>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</si>
  <si>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</si>
  <si>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</si>
  <si>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</si>
  <si>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</si>
  <si>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</si>
  <si>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</si>
  <si>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</si>
  <si>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</si>
  <si>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</si>
  <si>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</si>
  <si>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</si>
  <si>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</si>
  <si>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</si>
  <si>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</si>
  <si>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</si>
  <si>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</si>
  <si>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</si>
  <si>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</si>
  <si>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</si>
  <si>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</si>
  <si>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</si>
  <si>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</si>
  <si>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</si>
  <si>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</si>
  <si>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</si>
  <si>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</si>
  <si>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</si>
  <si>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</si>
  <si>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</si>
  <si>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</si>
  <si>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</si>
  <si>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</si>
  <si>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</si>
  <si>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</si>
  <si>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D.1.1</t>
  </si>
  <si>
    <t>Archiktektonicko stavební řešení</t>
  </si>
  <si>
    <t>STA</t>
  </si>
  <si>
    <t>1</t>
  </si>
  <si>
    <t>{727f8810-1dc7-4b46-bf5e-511c50353f48}</t>
  </si>
  <si>
    <t>/</t>
  </si>
  <si>
    <t>Soupis</t>
  </si>
  <si>
    <t>2</t>
  </si>
  <si>
    <t>###NOINSERT###</t>
  </si>
  <si>
    <t>D.1.1.1</t>
  </si>
  <si>
    <t>Stříška nad vstupem</t>
  </si>
  <si>
    <t>{e911ccdd-312e-4013-9831-ed1a9fbb9b98}</t>
  </si>
  <si>
    <t>VON</t>
  </si>
  <si>
    <t>Vedlejší a ostatní náklady</t>
  </si>
  <si>
    <t>{111ed5d7-f6cd-4085-9052-a9318d75d153}</t>
  </si>
  <si>
    <t>KRYCÍ LIST SOUPISU PRACÍ</t>
  </si>
  <si>
    <t>Objekt:</t>
  </si>
  <si>
    <t>D.1.1 - Archiktektonicko stavební řešení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</si>
  <si>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</si>
  <si>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</si>
  <si>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</si>
  <si>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</si>
  <si>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</si>
  <si>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</si>
  <si>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</si>
  <si>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  62 - Úprava povrchů vnějších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</si>
  <si>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</si>
  <si>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</si>
  <si>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</si>
  <si>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</si>
  <si>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</si>
  <si>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997 - Přesun sutě</t>
  </si>
  <si>
    <t>PSV - Práce a dodávky PSV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</si>
  <si>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</si>
  <si>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</si>
  <si>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</si>
  <si>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</si>
  <si>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</si>
  <si>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</si>
  <si>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</si>
  <si>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</si>
  <si>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</si>
  <si>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</si>
  <si>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</si>
  <si>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N00 - Ostatní opravy na objektu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</si>
  <si>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</si>
  <si>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</si>
  <si>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</si>
  <si>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</si>
  <si>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</si>
  <si>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</si>
  <si>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</si>
  <si>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</si>
  <si>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</si>
  <si>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</si>
  <si>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</si>
  <si>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</si>
  <si>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</si>
  <si>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</si>
  <si>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</si>
  <si>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</si>
  <si>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</si>
  <si>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</si>
  <si>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62</t>
  </si>
  <si>
    <t>Úprava povrchů vnějších</t>
  </si>
  <si>
    <t>K</t>
  </si>
  <si>
    <t>622211001</t>
  </si>
  <si>
    <t>Montáž kontaktního zateplení vnějších stěn z polystyrénových desek tl do 40 mm</t>
  </si>
  <si>
    <t>m2</t>
  </si>
  <si>
    <t>4</t>
  </si>
  <si>
    <t>3</t>
  </si>
  <si>
    <t>1347571634</t>
  </si>
  <si>
    <t>VV</t>
  </si>
  <si>
    <t>"S5"1,7*2</t>
  </si>
  <si>
    <t>Mezisoučet</t>
  </si>
  <si>
    <t>M</t>
  </si>
  <si>
    <t>ISVPERIM.R</t>
  </si>
  <si>
    <t xml:space="preserve"> EPS PERIMETR 40mm, λD = 0,034 (W·m-1·K-1),1250 x 600 x 40 mm, izolační desky s minimální nasákavostí pro konstrukce v přímém styku s vlhkostí a vysokým zatížením, např. základových desek apod.</t>
  </si>
  <si>
    <t>8</t>
  </si>
  <si>
    <t>-1761801940</t>
  </si>
  <si>
    <t>3,4*1,02 "Přepočtené koeficientem množství</t>
  </si>
  <si>
    <t>622211031</t>
  </si>
  <si>
    <t>Montáž kontaktního zateplení vnějších stěn z polystyrénových desek tl do 160 mm</t>
  </si>
  <si>
    <t>197594341</t>
  </si>
  <si>
    <t>"S4"27</t>
  </si>
  <si>
    <t>28375952</t>
  </si>
  <si>
    <t>deska EPS 70 fasádní λ=0,039 tl 160mm</t>
  </si>
  <si>
    <t>1674400104</t>
  </si>
  <si>
    <t>27*1,02 "Přepočtené koeficientem množství</t>
  </si>
  <si>
    <t>5</t>
  </si>
  <si>
    <t>622321121.R</t>
  </si>
  <si>
    <t>Fasádní omítka vnějších stěn nanášená ručně dle S5</t>
  </si>
  <si>
    <t>805546870</t>
  </si>
  <si>
    <t>"S5"(1,7*2)</t>
  </si>
  <si>
    <t>9</t>
  </si>
  <si>
    <t>Ostatní konstrukce a práce, bourání</t>
  </si>
  <si>
    <t>94</t>
  </si>
  <si>
    <t>Lešení a stavební výtahy</t>
  </si>
  <si>
    <t>946111113</t>
  </si>
  <si>
    <t>Montáž pojízdných věží trubkových/dílcových š do 0,9 m dl do 3,2 m v do 3,5 m</t>
  </si>
  <si>
    <t>kus</t>
  </si>
  <si>
    <t>-837025993</t>
  </si>
  <si>
    <t>7</t>
  </si>
  <si>
    <t>946111213</t>
  </si>
  <si>
    <t>Příplatek k pojízdným věžím š do 0,9 m dl do 3,2 m v do 3,5 m za první a ZKD den použití</t>
  </si>
  <si>
    <t>-719622827</t>
  </si>
  <si>
    <t>30</t>
  </si>
  <si>
    <t>946111813</t>
  </si>
  <si>
    <t>Demontáž pojízdných věží trubkových/dílcových š do 0,9 m dl do 3,2 m v do 3,5 m</t>
  </si>
  <si>
    <t>922617511</t>
  </si>
  <si>
    <t>949101111</t>
  </si>
  <si>
    <t>Lešení pomocné pro objekty pozemních staveb s lešeňovou podlahou v do 1,9 m zatížení do 150 kg/m2</t>
  </si>
  <si>
    <t>-1762613080</t>
  </si>
  <si>
    <t>"1.NP"</t>
  </si>
  <si>
    <t>"12/13"2</t>
  </si>
  <si>
    <t>"2.NP nový stav"</t>
  </si>
  <si>
    <t>"21"18,4</t>
  </si>
  <si>
    <t>"22"17,6</t>
  </si>
  <si>
    <t>"23"13,6</t>
  </si>
  <si>
    <t>"24"23</t>
  </si>
  <si>
    <t>"25"1,56</t>
  </si>
  <si>
    <t>"26"10,5</t>
  </si>
  <si>
    <t>"27"6,9</t>
  </si>
  <si>
    <t>"28"1,7</t>
  </si>
  <si>
    <t>"29"4,1</t>
  </si>
  <si>
    <t>Součet</t>
  </si>
  <si>
    <t>95</t>
  </si>
  <si>
    <t>Různé dokončovací konstrukce a práce pozemních staveb</t>
  </si>
  <si>
    <t>10</t>
  </si>
  <si>
    <t>952901111</t>
  </si>
  <si>
    <t>Vyčištění budov bytové a občanské výstavby při výšce podlaží do 4 m</t>
  </si>
  <si>
    <t>-31940269</t>
  </si>
  <si>
    <t>96</t>
  </si>
  <si>
    <t>Bourání konstrukcí</t>
  </si>
  <si>
    <t>11</t>
  </si>
  <si>
    <t>968062355</t>
  </si>
  <si>
    <t>Vybourání dřevěných rámů oken dvojitých včetně křídel pl do 2 m2</t>
  </si>
  <si>
    <t>-271578042</t>
  </si>
  <si>
    <t>"22"(0,9*1,2)*2</t>
  </si>
  <si>
    <t>"24"(0,9*1,2)*2</t>
  </si>
  <si>
    <t>"26"(0,9*1,2)*1</t>
  </si>
  <si>
    <t>"27"(0,9*1,2)*1</t>
  </si>
  <si>
    <t>"21"(0,9*0,9)*1</t>
  </si>
  <si>
    <t>"12"(0,9*0,9)*1</t>
  </si>
  <si>
    <t>12</t>
  </si>
  <si>
    <t>968062455</t>
  </si>
  <si>
    <t>Vybourání dřevěných dveřních zárubní pl do 2 m2</t>
  </si>
  <si>
    <t>-2006282276</t>
  </si>
  <si>
    <t>"12/13"(0,8*2,6)</t>
  </si>
  <si>
    <t>97</t>
  </si>
  <si>
    <t>Prorážení otvorů a ostatní bourací práce</t>
  </si>
  <si>
    <t>13</t>
  </si>
  <si>
    <t>978059541</t>
  </si>
  <si>
    <t>Odsekání a odebrání obkladů stěn z vnitřních obkládaček plochy přes 1 m2</t>
  </si>
  <si>
    <t>-356496809</t>
  </si>
  <si>
    <t>997</t>
  </si>
  <si>
    <t>Přesun sutě</t>
  </si>
  <si>
    <t>14</t>
  </si>
  <si>
    <t>997006512</t>
  </si>
  <si>
    <t>Vodorovné doprava suti s naložením a složením na skládku do 1 km</t>
  </si>
  <si>
    <t>t</t>
  </si>
  <si>
    <t>384748802</t>
  </si>
  <si>
    <t>997006519</t>
  </si>
  <si>
    <t>Příplatek k vodorovnému přemístění suti na skládku ZKD 1 km přes 1 km</t>
  </si>
  <si>
    <t>936677508</t>
  </si>
  <si>
    <t>10,982*30</t>
  </si>
  <si>
    <t>16</t>
  </si>
  <si>
    <t>997013212</t>
  </si>
  <si>
    <t>Vnitrostaveništní doprava suti a vybouraných hmot pro budovy v do 9 m ručně</t>
  </si>
  <si>
    <t>-862074652</t>
  </si>
  <si>
    <t>17</t>
  </si>
  <si>
    <t>997013631</t>
  </si>
  <si>
    <t>Poplatek za uložení na skládce (skládkovné) stavebního odpadu směsného kód odpadu 17 09 04</t>
  </si>
  <si>
    <t>1176734211</t>
  </si>
  <si>
    <t>PSV</t>
  </si>
  <si>
    <t>Práce a dodávky PSV</t>
  </si>
  <si>
    <t>713</t>
  </si>
  <si>
    <t>Izolace tepelné</t>
  </si>
  <si>
    <t>18</t>
  </si>
  <si>
    <t>713131121</t>
  </si>
  <si>
    <t>Montáž izolace tepelné stěn přichycením dráty rohoží, pásů, dílců, desek</t>
  </si>
  <si>
    <t>563578548</t>
  </si>
  <si>
    <t>"S3"6</t>
  </si>
  <si>
    <t>19</t>
  </si>
  <si>
    <t>63150849</t>
  </si>
  <si>
    <t>pás tepelně izolační pro všechny druhy nezatížených izolací  λ=0,038-0,039 tl 100mm</t>
  </si>
  <si>
    <t>32</t>
  </si>
  <si>
    <t>-1392851906</t>
  </si>
  <si>
    <t>6*1,05 "Přepočtené koeficientem množství</t>
  </si>
  <si>
    <t>20</t>
  </si>
  <si>
    <t>63150851</t>
  </si>
  <si>
    <t>pás tepelně izolační pro všechny druhy nezatížených izolací λ=0,038-0,039 tl 140mm</t>
  </si>
  <si>
    <t>-1188076147</t>
  </si>
  <si>
    <t>713151111</t>
  </si>
  <si>
    <t>Montáž izolace tepelné střech šikmých kladené volně mezi krokve rohoží, pásů, desek</t>
  </si>
  <si>
    <t>1878249747</t>
  </si>
  <si>
    <t>"dle skladby S1-1.vrstva"105</t>
  </si>
  <si>
    <t>22</t>
  </si>
  <si>
    <t>63141188</t>
  </si>
  <si>
    <t>deska tepelně izolační minerální do šikmých střech a stěn  λ=0,036-0,037 tl 100mm</t>
  </si>
  <si>
    <t>1232897937</t>
  </si>
  <si>
    <t>105</t>
  </si>
  <si>
    <t>75</t>
  </si>
  <si>
    <t>180*1,02 "Přepočtené koeficientem množství</t>
  </si>
  <si>
    <t>23</t>
  </si>
  <si>
    <t>713151121</t>
  </si>
  <si>
    <t>Montáž izolace tepelné střech šikmých kladené volně pod krokve rohoží, pásů, desek</t>
  </si>
  <si>
    <t>-1188753370</t>
  </si>
  <si>
    <t>"dle skladby S1-2.vrstva"105</t>
  </si>
  <si>
    <t>"S2"75*2</t>
  </si>
  <si>
    <t>24</t>
  </si>
  <si>
    <t>63141192</t>
  </si>
  <si>
    <t>deska tepelně izolační minerální do šikmých střech a stěn  λ=0,036-0,037 tl 140mm</t>
  </si>
  <si>
    <t>1161859978</t>
  </si>
  <si>
    <t>25</t>
  </si>
  <si>
    <t>713151813</t>
  </si>
  <si>
    <t>Odstranění tepelné izolace střech šikmých volně kladené mezi krokve vláknité tl přes 100 mm</t>
  </si>
  <si>
    <t>851444578</t>
  </si>
  <si>
    <t>"S1"105</t>
  </si>
  <si>
    <t>"S2"75</t>
  </si>
  <si>
    <t>26</t>
  </si>
  <si>
    <t>998713102</t>
  </si>
  <si>
    <t>Přesun hmot tonážní pro izolace tepelné v objektech v do 12 m</t>
  </si>
  <si>
    <t>-641333178</t>
  </si>
  <si>
    <t>27</t>
  </si>
  <si>
    <t>998713181</t>
  </si>
  <si>
    <t>Příplatek k přesunu hmot tonážní 713 prováděný bez použití mechanizace</t>
  </si>
  <si>
    <t>993491172</t>
  </si>
  <si>
    <t>762</t>
  </si>
  <si>
    <t>Konstrukce tesařské</t>
  </si>
  <si>
    <t>28</t>
  </si>
  <si>
    <t>762331812</t>
  </si>
  <si>
    <t>Demontáž vázaných kcí krovů z hranolů průřezové plochy do 224 cm2</t>
  </si>
  <si>
    <t>m</t>
  </si>
  <si>
    <t>220381420</t>
  </si>
  <si>
    <t>"stávající krokve dle axonometrie"</t>
  </si>
  <si>
    <t>"1"(5*2)*2</t>
  </si>
  <si>
    <t>29</t>
  </si>
  <si>
    <t>762332132</t>
  </si>
  <si>
    <t>Montáž vázaných kcí krovů pravidelných z hraněného řeziva průřezové plochy do 224 cm2</t>
  </si>
  <si>
    <t>1789502518</t>
  </si>
  <si>
    <t>"dle axonometrie"</t>
  </si>
  <si>
    <t>"3 nová výměna mezi krokvemi 140x140 mm"(2,6*2)*2</t>
  </si>
  <si>
    <t>"4 nové krokve 140x100 mm"(2,7*2)*2</t>
  </si>
  <si>
    <t>"5 nové sloupky 100x100 mm"(0,7*2)*2</t>
  </si>
  <si>
    <t>"6 nové vazničky 100x100 mm"(1,2+2,6+1,2)*2</t>
  </si>
  <si>
    <t>"7 nové krokve vikýře 100x60 mm (3+3 ks)"(1,5*6)*2</t>
  </si>
  <si>
    <t>"8 nová čelní kleština 100x60 mm "(1,6*2)</t>
  </si>
  <si>
    <t>"9 nové úžlabní vazničky 100x100 mm "(2,3*2)*2</t>
  </si>
  <si>
    <t>"hranol lemování okna"(4*2)+(4,8*2)</t>
  </si>
  <si>
    <t>60512130-RIM</t>
  </si>
  <si>
    <t>hranol stavební řezivo průřezu do 224cm2 do dl 6m impregnované</t>
  </si>
  <si>
    <t>m3</t>
  </si>
  <si>
    <t>2088211049</t>
  </si>
  <si>
    <t>"3 nová výměna mezi krokvemi 140x140 mm"(2,6*2)*2*0,14*0,14</t>
  </si>
  <si>
    <t>"4 nové krokve 140x100 mm"(2,7*2)*2*0,14*0,1</t>
  </si>
  <si>
    <t>"5 nové sloupky 100x100 mm"(0,7*2)*2*0,1*0,1</t>
  </si>
  <si>
    <t>"6 nové vazničky 100x100 mm"(1,2+2,6+1,2)*2*0,1*0,1</t>
  </si>
  <si>
    <t>"7 nové krokve vikýře 100x60 mm (3+3 ks)"(1,5*6)*2*0,1*0,06</t>
  </si>
  <si>
    <t>"8 nová čelní kleština 100x60 mm "(1,6*2)*0,1*0,06</t>
  </si>
  <si>
    <t>"9 nové úžlabní vazničky 100x100 mm "(2,3*2)*2*0,1*0,1</t>
  </si>
  <si>
    <t>"hranol lemování okna"((4*2)+(4,8*2))*0,1*0,1</t>
  </si>
  <si>
    <t>0,878*1,1 "Přepočtené koeficientem množství</t>
  </si>
  <si>
    <t>31</t>
  </si>
  <si>
    <t>762342216</t>
  </si>
  <si>
    <t>Montáž laťování na střechách jednoduchých sklonu do 60° osové vzdálenosti do 600 mm</t>
  </si>
  <si>
    <t>-588720574</t>
  </si>
  <si>
    <t>"S1+S2"250</t>
  </si>
  <si>
    <t>60514114</t>
  </si>
  <si>
    <t>řezivo jehličnaté lať impregnovaná dl 4 m</t>
  </si>
  <si>
    <t>-1155484122</t>
  </si>
  <si>
    <t>"S1+S2"(250*2)*0,03*0,05</t>
  </si>
  <si>
    <t>0,75*1,1 "Přepočtené koeficientem množství</t>
  </si>
  <si>
    <t>33</t>
  </si>
  <si>
    <t>762395000</t>
  </si>
  <si>
    <t>Spojovací prostředky krovů, bednění, laťování, nadstřešních konstrukcí</t>
  </si>
  <si>
    <t>1598904774</t>
  </si>
  <si>
    <t>0,966+0,825</t>
  </si>
  <si>
    <t>34</t>
  </si>
  <si>
    <t>762811410</t>
  </si>
  <si>
    <t>Montáž zapuštěného záklopu z hrubých prken na sraz</t>
  </si>
  <si>
    <t>-928443795</t>
  </si>
  <si>
    <t>35</t>
  </si>
  <si>
    <t>60515111</t>
  </si>
  <si>
    <t>řezivo jehličnaté boční prkno 20-30mm</t>
  </si>
  <si>
    <t>2101279623</t>
  </si>
  <si>
    <t>6*0,02</t>
  </si>
  <si>
    <t>1,7*2*0,02</t>
  </si>
  <si>
    <t>0,188*1,1 "Přepočtené koeficientem množství</t>
  </si>
  <si>
    <t>36</t>
  </si>
  <si>
    <t>762895000</t>
  </si>
  <si>
    <t>Spojovací prostředky pro montáž záklopu, stropnice a podbíjení</t>
  </si>
  <si>
    <t>1422069289</t>
  </si>
  <si>
    <t>0,207</t>
  </si>
  <si>
    <t>37</t>
  </si>
  <si>
    <t>998762102</t>
  </si>
  <si>
    <t>Přesun hmot tonážní pro kce tesařské v objektech v do 12 m</t>
  </si>
  <si>
    <t>-1279847560</t>
  </si>
  <si>
    <t>38</t>
  </si>
  <si>
    <t>998762181</t>
  </si>
  <si>
    <t>Příplatek k přesunu hmot tonážní 762 prováděný bez použití mechanizace</t>
  </si>
  <si>
    <t>1386038595</t>
  </si>
  <si>
    <t>763</t>
  </si>
  <si>
    <t>Konstrukce suché výstavby</t>
  </si>
  <si>
    <t>39</t>
  </si>
  <si>
    <t>763121427</t>
  </si>
  <si>
    <t>SDK stěna předsazená tl 62,5 mm profil CW+UW 50 deska 1xH2 12,5 TI 40 mm EI 30</t>
  </si>
  <si>
    <t>699225555</t>
  </si>
  <si>
    <t>"S3"3*2</t>
  </si>
  <si>
    <t>40</t>
  </si>
  <si>
    <t>763131551</t>
  </si>
  <si>
    <t>SDK podhled deska 1xH2 12,5 bez TI jednovrstvá spodní kce profil CD+UD</t>
  </si>
  <si>
    <t>1400125433</t>
  </si>
  <si>
    <t>"dle skladby S1"105</t>
  </si>
  <si>
    <t>"dle skladby S2"75</t>
  </si>
  <si>
    <t>41</t>
  </si>
  <si>
    <t>763131751</t>
  </si>
  <si>
    <t>Montáž parotěsné zábrany do SDK podhledu</t>
  </si>
  <si>
    <t>146592328</t>
  </si>
  <si>
    <t>"dle skladby S3"6</t>
  </si>
  <si>
    <t>"dle skladby S5"1,7*2</t>
  </si>
  <si>
    <t>42</t>
  </si>
  <si>
    <t>28329276</t>
  </si>
  <si>
    <t>fólie PE vyztužená pro parotěsnou vrstvu (reakce na oheň - třída E) 140g/m2</t>
  </si>
  <si>
    <t>1387643612</t>
  </si>
  <si>
    <t>189,4*1,1 "Přepočtené koeficientem množství</t>
  </si>
  <si>
    <t>43</t>
  </si>
  <si>
    <t>763161822</t>
  </si>
  <si>
    <t>Demontáž SDK podkroví s dvouvrstvou nosnou kcí z ocelových profilů opláštění dvojité</t>
  </si>
  <si>
    <t>1854703311</t>
  </si>
  <si>
    <t>44</t>
  </si>
  <si>
    <t>998763302</t>
  </si>
  <si>
    <t>Přesun hmot tonážní pro sádrokartonové konstrukce v objektech v do 12 m</t>
  </si>
  <si>
    <t>-1981487681</t>
  </si>
  <si>
    <t>45</t>
  </si>
  <si>
    <t>998763381</t>
  </si>
  <si>
    <t>Příplatek k přesunu hmot tonážní 763 SDK prováděný bez použití mechanizace</t>
  </si>
  <si>
    <t>-1666024453</t>
  </si>
  <si>
    <t>764</t>
  </si>
  <si>
    <t>Konstrukce klempířské</t>
  </si>
  <si>
    <t>46</t>
  </si>
  <si>
    <t>764002851</t>
  </si>
  <si>
    <t>Demontáž oplechování parapetů do suti</t>
  </si>
  <si>
    <t>-615576971</t>
  </si>
  <si>
    <t>(0,9*10)</t>
  </si>
  <si>
    <t>47</t>
  </si>
  <si>
    <t>764111405</t>
  </si>
  <si>
    <t>Krytina střechy rovné drážkováním ze svitků z Pz plechu rš 500 mm sklonu přes 60°</t>
  </si>
  <si>
    <t>2038561710</t>
  </si>
  <si>
    <t>48</t>
  </si>
  <si>
    <t>764216603</t>
  </si>
  <si>
    <t>Oplechování rovných parapetů mechanicky kotvené z Pz s povrchovou úpravou rš 250 mm</t>
  </si>
  <si>
    <t>-1572130246</t>
  </si>
  <si>
    <t>"F/01"0,9*6</t>
  </si>
  <si>
    <t>"F/02"0,9*2</t>
  </si>
  <si>
    <t>"F/03"1*2</t>
  </si>
  <si>
    <t>49</t>
  </si>
  <si>
    <t>998764102</t>
  </si>
  <si>
    <t>Přesun hmot tonážní pro konstrukce klempířské v objektech v do 12 m</t>
  </si>
  <si>
    <t>-1444147584</t>
  </si>
  <si>
    <t>50</t>
  </si>
  <si>
    <t>998764181</t>
  </si>
  <si>
    <t>Příplatek k přesunu hmot tonážní 764 prováděný bez použití mechanizace</t>
  </si>
  <si>
    <t>-1753096256</t>
  </si>
  <si>
    <t>765</t>
  </si>
  <si>
    <t>Krytina skládaná</t>
  </si>
  <si>
    <t>51</t>
  </si>
  <si>
    <t>765121801</t>
  </si>
  <si>
    <t>Demontáž krytiny betonové sklonu do 30° na sucho do suti</t>
  </si>
  <si>
    <t>-1417152980</t>
  </si>
  <si>
    <t>"výměna cca 20% plochy"50</t>
  </si>
  <si>
    <t>52</t>
  </si>
  <si>
    <t>765121821</t>
  </si>
  <si>
    <t>Příplatek k demontáži krytiny betonové do suti za sklon přes 30°</t>
  </si>
  <si>
    <t>1228450085</t>
  </si>
  <si>
    <t>53</t>
  </si>
  <si>
    <t>765123013</t>
  </si>
  <si>
    <t>Krytina betonová drážková s povrchem se zvýšenou ochranou skládaná na sucho sklonu do 30°- dle stávajících</t>
  </si>
  <si>
    <t>-1320634256</t>
  </si>
  <si>
    <t>"demontována+nová u vikýřů vč.všch potřebných spec.tašek ( půlená, levá, pravá,hřeben atd.)"50</t>
  </si>
  <si>
    <t>54</t>
  </si>
  <si>
    <t>765123912</t>
  </si>
  <si>
    <t>Příplatek ke krytině betonové za sklon přes 40° do 50°</t>
  </si>
  <si>
    <t>-1894567069</t>
  </si>
  <si>
    <t>55</t>
  </si>
  <si>
    <t>765191013</t>
  </si>
  <si>
    <t>Montáž pojistné hydroizolační fólie kladené přes 20° volně na bednění nebo tepelnou izolaci</t>
  </si>
  <si>
    <t>-1308120837</t>
  </si>
  <si>
    <t>56</t>
  </si>
  <si>
    <t>ISVFOLIE.R</t>
  </si>
  <si>
    <t xml:space="preserve"> kontaktní pojistná hydroizolace určená pro šikmé střechy a aplikaci na bednění.</t>
  </si>
  <si>
    <t>1838792421</t>
  </si>
  <si>
    <t>256*1,1 "Přepočtené koeficientem množství</t>
  </si>
  <si>
    <t>57</t>
  </si>
  <si>
    <t>998765102</t>
  </si>
  <si>
    <t>Přesun hmot tonážní pro krytiny skládané v objektech v do 12 m</t>
  </si>
  <si>
    <t>-1848800375</t>
  </si>
  <si>
    <t>58</t>
  </si>
  <si>
    <t>998765181</t>
  </si>
  <si>
    <t>Příplatek k přesunu hmot tonážní 765 prováděný bez použití mechanizace</t>
  </si>
  <si>
    <t>556615292</t>
  </si>
  <si>
    <t>766</t>
  </si>
  <si>
    <t>Konstrukce truhlářské</t>
  </si>
  <si>
    <t>59</t>
  </si>
  <si>
    <t>766000000.RF04</t>
  </si>
  <si>
    <t>Půdní výlez  vč.stahovacího schodiště - kompletní dodávka+montáž dle specifikace položky F/04</t>
  </si>
  <si>
    <t>kpl</t>
  </si>
  <si>
    <t>-1618142417</t>
  </si>
  <si>
    <t>60</t>
  </si>
  <si>
    <t>766421213</t>
  </si>
  <si>
    <t>Montáž obložení podhledů jednoduchých palubkami z měkkého dřeva š do 100 mm</t>
  </si>
  <si>
    <t>-2141625488</t>
  </si>
  <si>
    <t>61</t>
  </si>
  <si>
    <t>61191120</t>
  </si>
  <si>
    <t>palubky obkladové smrk profil klasický 12,5x96mm jakost A/B</t>
  </si>
  <si>
    <t>1708778754</t>
  </si>
  <si>
    <t>27*1,1 "Přepočtené koeficientem množství</t>
  </si>
  <si>
    <t>766421821</t>
  </si>
  <si>
    <t>Demontáž truhlářského obložení podhledů z palubek</t>
  </si>
  <si>
    <t>1053137409</t>
  </si>
  <si>
    <t>63</t>
  </si>
  <si>
    <t>766421822</t>
  </si>
  <si>
    <t>Demontáž truhlářského obložení podhledů podkladových roštů</t>
  </si>
  <si>
    <t>-2114367848</t>
  </si>
  <si>
    <t>64</t>
  </si>
  <si>
    <t>766427112</t>
  </si>
  <si>
    <t>Montáž obložení podhledů podkladového roštu</t>
  </si>
  <si>
    <t>434879915</t>
  </si>
  <si>
    <t>65</t>
  </si>
  <si>
    <t>1999928168</t>
  </si>
  <si>
    <t>45*0,03*0,05</t>
  </si>
  <si>
    <t>0,068*1,1 "Přepočtené koeficientem množství</t>
  </si>
  <si>
    <t>66</t>
  </si>
  <si>
    <t>766441811</t>
  </si>
  <si>
    <t>Demontáž parapetních desek dřevěných nebo plastových šířky do 30 cm délky do 1,0 m</t>
  </si>
  <si>
    <t>-681282243</t>
  </si>
  <si>
    <t>67</t>
  </si>
  <si>
    <t>766622131</t>
  </si>
  <si>
    <t>Montáž plastových oken plochy přes 1 m2 otevíravých výšky do 1,5 m s rámem do zdiva</t>
  </si>
  <si>
    <t>812849924</t>
  </si>
  <si>
    <t>"F/01"(0,9*1,2)*6</t>
  </si>
  <si>
    <t>"F/02"(0,9*0,9)*2</t>
  </si>
  <si>
    <t>"F/03"(0,95*1,05)*2</t>
  </si>
  <si>
    <t>68</t>
  </si>
  <si>
    <t>61140052</t>
  </si>
  <si>
    <t>okno plastové otevíravé/sklopné trojsklo přes plochu 1m2 do v1,5m</t>
  </si>
  <si>
    <t>15203</t>
  </si>
  <si>
    <t>69</t>
  </si>
  <si>
    <t>766660421</t>
  </si>
  <si>
    <t>Montáž vchodových dveří jednokřídlových s nadsvětlíkem do zdiva</t>
  </si>
  <si>
    <t>-866395342</t>
  </si>
  <si>
    <t>"F/05"1</t>
  </si>
  <si>
    <t>70</t>
  </si>
  <si>
    <t>61110019.rF05</t>
  </si>
  <si>
    <t>dveře vchodové plastové  jednokřídlové s nadsvětlíkem dle  F/05</t>
  </si>
  <si>
    <t>-2046547408</t>
  </si>
  <si>
    <t>71</t>
  </si>
  <si>
    <t>766674812</t>
  </si>
  <si>
    <t>Demontáž střešního okna hladká krytina přes 45°</t>
  </si>
  <si>
    <t>-2004462037</t>
  </si>
  <si>
    <t>"22"1</t>
  </si>
  <si>
    <t>"23"1</t>
  </si>
  <si>
    <t>72</t>
  </si>
  <si>
    <t>766694111</t>
  </si>
  <si>
    <t>Montáž parapetních desek dřevěných nebo plastových šířky do 30 cm délky do 1,0 m</t>
  </si>
  <si>
    <t>116459276</t>
  </si>
  <si>
    <t>"F/01"6</t>
  </si>
  <si>
    <t>"F/02"2</t>
  </si>
  <si>
    <t>"F/03"2</t>
  </si>
  <si>
    <t>73</t>
  </si>
  <si>
    <t>60794103</t>
  </si>
  <si>
    <t>deska parapetní dřevotřísková vnitřní 300x1000mm</t>
  </si>
  <si>
    <t>1507184488</t>
  </si>
  <si>
    <t>74</t>
  </si>
  <si>
    <t>998766101</t>
  </si>
  <si>
    <t>Přesun hmot tonážní pro konstrukce truhlářské v objektech v do 6 m</t>
  </si>
  <si>
    <t>488691543</t>
  </si>
  <si>
    <t>998766181</t>
  </si>
  <si>
    <t>Příplatek k přesunu hmot tonážní 766 prováděný bez použití mechanizace</t>
  </si>
  <si>
    <t>1150702696</t>
  </si>
  <si>
    <t>767</t>
  </si>
  <si>
    <t>Konstrukce zámečnické</t>
  </si>
  <si>
    <t>76</t>
  </si>
  <si>
    <t>767000000.RZ01</t>
  </si>
  <si>
    <t>Úprava stávajícího kotevního prvku rohového dřev.sloupku-kompletní dodávka+montáž dle specifikace položky Z/01</t>
  </si>
  <si>
    <t>1908621375</t>
  </si>
  <si>
    <t>77</t>
  </si>
  <si>
    <t>767000000.RZ02</t>
  </si>
  <si>
    <t>Komínek odvětrání kanalizace+montáž dle specifikace položky Z/02</t>
  </si>
  <si>
    <t>668287432</t>
  </si>
  <si>
    <t>1+1</t>
  </si>
  <si>
    <t>78</t>
  </si>
  <si>
    <t>998767201</t>
  </si>
  <si>
    <t>Přesun hmot procentní pro zámečnické konstrukce v objektech v do 6 m</t>
  </si>
  <si>
    <t>%</t>
  </si>
  <si>
    <t>1326100054</t>
  </si>
  <si>
    <t>781</t>
  </si>
  <si>
    <t>Dokončovací práce - obklady</t>
  </si>
  <si>
    <t>79</t>
  </si>
  <si>
    <t>781121011</t>
  </si>
  <si>
    <t>Nátěr penetrační na stěnu</t>
  </si>
  <si>
    <t>-1642743603</t>
  </si>
  <si>
    <t>5,5+3,5</t>
  </si>
  <si>
    <t>80</t>
  </si>
  <si>
    <t>781474113</t>
  </si>
  <si>
    <t>Montáž obkladů vnitřních keramických hladkých do 19 ks/m2 lepených flexibilním lepidlem</t>
  </si>
  <si>
    <t>-1350670429</t>
  </si>
  <si>
    <t>81</t>
  </si>
  <si>
    <t>59761071</t>
  </si>
  <si>
    <t>obklad keramický hladký přes 12 do 19ks/m2</t>
  </si>
  <si>
    <t>-485931727</t>
  </si>
  <si>
    <t>9*1,1 "Přepočtené koeficientem množství</t>
  </si>
  <si>
    <t>82</t>
  </si>
  <si>
    <t>998781101</t>
  </si>
  <si>
    <t>Přesun hmot tonážní pro obklady keramické v objektech v do 6 m</t>
  </si>
  <si>
    <t>-1851609245</t>
  </si>
  <si>
    <t>83</t>
  </si>
  <si>
    <t>998781181</t>
  </si>
  <si>
    <t>Příplatek k přesunu hmot tonážní 781 prováděný bez použití mechanizace</t>
  </si>
  <si>
    <t>1397071762</t>
  </si>
  <si>
    <t>783</t>
  </si>
  <si>
    <t>Dokončovací práce - nátěry</t>
  </si>
  <si>
    <t>84</t>
  </si>
  <si>
    <t>783113121</t>
  </si>
  <si>
    <t>Dvojnásobný napouštěcí syntetický nátěr s biocidní přísadou truhlářských konstrukcí</t>
  </si>
  <si>
    <t>705031119</t>
  </si>
  <si>
    <t>85</t>
  </si>
  <si>
    <t>783114101</t>
  </si>
  <si>
    <t>Základní jednonásobný syntetický nátěr truhlářských konstrukcí</t>
  </si>
  <si>
    <t>1626635039</t>
  </si>
  <si>
    <t>86</t>
  </si>
  <si>
    <t>783118211</t>
  </si>
  <si>
    <t>Lakovací dvojnásobný syntetický nátěr truhlářských konstrukcí s mezibroušením</t>
  </si>
  <si>
    <t>1020647718</t>
  </si>
  <si>
    <t>784</t>
  </si>
  <si>
    <t>Dokončovací práce - malby a tapety</t>
  </si>
  <si>
    <t>87</t>
  </si>
  <si>
    <t>784181121</t>
  </si>
  <si>
    <t>Hloubková jednonásobná penetrace podkladu v místnostech výšky do 3,80 m</t>
  </si>
  <si>
    <t>-463997829</t>
  </si>
  <si>
    <t>"dle skladby S3"3*2</t>
  </si>
  <si>
    <t>"dle skladby S2"1,7*2</t>
  </si>
  <si>
    <t>88</t>
  </si>
  <si>
    <t>784211111</t>
  </si>
  <si>
    <t>Dvojnásobné bílé malby ze směsí za mokra velmi dobře otěruvzdorných v místnostech výšky do 3,80 m</t>
  </si>
  <si>
    <t>-1765519700</t>
  </si>
  <si>
    <t>89</t>
  </si>
  <si>
    <t>784211163</t>
  </si>
  <si>
    <t>Příplatek k cenám 2x maleb ze směsí za mokra otěruvzdorných za barevnou malbu středně sytého odstínu</t>
  </si>
  <si>
    <t>-1438917178</t>
  </si>
  <si>
    <t>"dle požadavku investora"100</t>
  </si>
  <si>
    <t>HZS</t>
  </si>
  <si>
    <t>Hodinové zúčtovací sazby</t>
  </si>
  <si>
    <t>90</t>
  </si>
  <si>
    <t>HZS2492</t>
  </si>
  <si>
    <t>Hodinová zúčtovací sazba pomocný dělník PSV</t>
  </si>
  <si>
    <t>hod</t>
  </si>
  <si>
    <t>512</t>
  </si>
  <si>
    <t>-460087126</t>
  </si>
  <si>
    <t>"práce neobsažené v položkách - dmtž parotěsné fólie, vystěhování prostor atd."(7,5*2)*2</t>
  </si>
  <si>
    <t>N00</t>
  </si>
  <si>
    <t>Ostatní opravy na objektu</t>
  </si>
  <si>
    <t>91</t>
  </si>
  <si>
    <t>DLAZBA.R</t>
  </si>
  <si>
    <t xml:space="preserve">Oprava odlepené dlažby ve 2.NP  - kompletní dodávka+montáž dle popisu v TZ </t>
  </si>
  <si>
    <t>262144</t>
  </si>
  <si>
    <t>-1274485302</t>
  </si>
  <si>
    <t>92</t>
  </si>
  <si>
    <t>OPRAVA.R</t>
  </si>
  <si>
    <t>Oprava (defektního provedení paty rohového dřevěného sloupu v exteriéru  - kompletní dodávka+montáž dle popisu v TZ ( mimo dodávky+montáže pro prvek Z/1)</t>
  </si>
  <si>
    <t>1141753716</t>
  </si>
  <si>
    <t>93</t>
  </si>
  <si>
    <t>ROZVODPLYN.R</t>
  </si>
  <si>
    <t>Výměna poškozeného potrubí vnitřního rozvodu plynu - kompletní dodávka+montáž dle popisu v TZ</t>
  </si>
  <si>
    <t>1445809381</t>
  </si>
  <si>
    <t>SANACE.R</t>
  </si>
  <si>
    <t>Sanace zvlhlého zdiva v technické místnosti v 1.NP - kompletní dodávka+montáž dle popisu v TZ</t>
  </si>
  <si>
    <t>314265554</t>
  </si>
  <si>
    <t>ZATEKANI.R</t>
  </si>
  <si>
    <t>Oprava zatékání do stropní konstrukce mezi 1.NP a 2.NP - kompletní dodávka+montáž dle popisu v TZ</t>
  </si>
  <si>
    <t>366313281</t>
  </si>
  <si>
    <t>Soupis:</t>
  </si>
  <si>
    <t>D.1.1.1 - Stříška nad vstupem</t>
  </si>
  <si>
    <t xml:space="preserve">    712 - Povlakové krytiny</t>
  </si>
  <si>
    <t>OST - Ostatní</t>
  </si>
  <si>
    <t>712</t>
  </si>
  <si>
    <t>Povlakové krytiny</t>
  </si>
  <si>
    <t>712331111</t>
  </si>
  <si>
    <t>Provedení povlakové krytiny střech do 10° podkladní vrstvy pásy na sucho samolepící</t>
  </si>
  <si>
    <t>199713576</t>
  </si>
  <si>
    <t>"první vrstva"2</t>
  </si>
  <si>
    <t>62866281</t>
  </si>
  <si>
    <t>pás asfaltový samolepicí modifikovaný SBS tl 3,0mm s vložkou ze skleněné tkaniny se spalitelnou fólií nebo jemnozrnným minerálním posypem nebo textilií na horním povrchu</t>
  </si>
  <si>
    <t>321549705</t>
  </si>
  <si>
    <t>2*1,1655 'Přepočtené koeficientem množství</t>
  </si>
  <si>
    <t>712341559</t>
  </si>
  <si>
    <t>Provedení povlakové krytiny střech do 10° pásy NAIP přitavením v plné ploše</t>
  </si>
  <si>
    <t>819071797</t>
  </si>
  <si>
    <t>"druhá vrstva"2</t>
  </si>
  <si>
    <t>62855008</t>
  </si>
  <si>
    <t>pás asfaltový natavitelný modifikovaný SBS tl 5,2mm s vložkou z polyesterové rohože a hrubozrnným břidličným posypem na horním povrchu</t>
  </si>
  <si>
    <t>405706503</t>
  </si>
  <si>
    <t>998712101</t>
  </si>
  <si>
    <t>Přesun hmot tonážní tonážní pro krytiny povlakové v objektech v do 6 m</t>
  </si>
  <si>
    <t>-733012208</t>
  </si>
  <si>
    <t>998712181</t>
  </si>
  <si>
    <t>Příplatek k přesunu hmot tonážní 712 prováděný bez použití mechanizace</t>
  </si>
  <si>
    <t>-1847441092</t>
  </si>
  <si>
    <t>762713111</t>
  </si>
  <si>
    <t>Montáž prostorové vázané kce z hoblovaného řeziva průřezové plochy do 120 cm2</t>
  </si>
  <si>
    <t>-912676711</t>
  </si>
  <si>
    <t>6,5</t>
  </si>
  <si>
    <t>605000.Rfošna</t>
  </si>
  <si>
    <t>fošna hoblovaná 40x120x5000 mm</t>
  </si>
  <si>
    <t>ks</t>
  </si>
  <si>
    <t>2110059131</t>
  </si>
  <si>
    <t>"vč.porřezu"2</t>
  </si>
  <si>
    <t>762795000</t>
  </si>
  <si>
    <t>Spojovací prostředky pro montáž prostorových vázaných kcí</t>
  </si>
  <si>
    <t>981788362</t>
  </si>
  <si>
    <t>"krov"(6,5*0,12*0,04)</t>
  </si>
  <si>
    <t>762812140</t>
  </si>
  <si>
    <t>Montáž vrchního záklopu z hoblovaných prken na sraz spáry nekryté</t>
  </si>
  <si>
    <t>205948927</t>
  </si>
  <si>
    <t>60511140.Rprkno</t>
  </si>
  <si>
    <t>prkno stavební hoblované 24x140x2000 mm AB</t>
  </si>
  <si>
    <t>-442366606</t>
  </si>
  <si>
    <t>"vč.prořezu"10</t>
  </si>
  <si>
    <t>-446846643</t>
  </si>
  <si>
    <t>2*0,024</t>
  </si>
  <si>
    <t>998762201</t>
  </si>
  <si>
    <t>Přesun hmot procentní pro kce tesařské v objektech v do 6 m</t>
  </si>
  <si>
    <t>2053947099</t>
  </si>
  <si>
    <t>764242401</t>
  </si>
  <si>
    <t>Oplechování štítu závětrnou lištou z TiZn předzvětralého plechu rš 160 mm</t>
  </si>
  <si>
    <t>-1095305895</t>
  </si>
  <si>
    <t>2+1</t>
  </si>
  <si>
    <t>764242430</t>
  </si>
  <si>
    <t>Oplechování rovné okapové hrany z TiZn předzvětralého plechu rš 120 mm</t>
  </si>
  <si>
    <t>-1949887226</t>
  </si>
  <si>
    <t>764341403</t>
  </si>
  <si>
    <t>Lemování rovných zdí střech s krytinou prejzovou nebo vlnitou z TiZn předzvětralého plechu rš 250 mm</t>
  </si>
  <si>
    <t>-17401581</t>
  </si>
  <si>
    <t>764541403</t>
  </si>
  <si>
    <t>Žlab podokapní půlkruhový z TiZn předzvětralého plechu rš 250 mm</t>
  </si>
  <si>
    <t>-1844139750</t>
  </si>
  <si>
    <t>1,1</t>
  </si>
  <si>
    <t>764541443</t>
  </si>
  <si>
    <t>Kotlík oválný (trychtýřový) pro podokapní žlaby z TiZn předzvětralého plechu 250/80 mm</t>
  </si>
  <si>
    <t>-826030719</t>
  </si>
  <si>
    <t>764548402</t>
  </si>
  <si>
    <t>Hranatý svod včetně objímek, kolen, odskoků z TiZn předzvětralého plechu o straně 80 mm</t>
  </si>
  <si>
    <t>1478671219</t>
  </si>
  <si>
    <t>2,3</t>
  </si>
  <si>
    <t>998764101</t>
  </si>
  <si>
    <t>Přesun hmot tonážní pro konstrukce klempířské v objektech v do 6 m</t>
  </si>
  <si>
    <t>-770249504</t>
  </si>
  <si>
    <t>984964838</t>
  </si>
  <si>
    <t>783213021</t>
  </si>
  <si>
    <t>Napouštěcí dvojnásobný syntetický biodní nátěr tesařských prvků nezabudovaných do konstrukce</t>
  </si>
  <si>
    <t>1106951461</t>
  </si>
  <si>
    <t>"fošny"(6,5*0,12)*2+(6,5*0,04)*2</t>
  </si>
  <si>
    <t>"prkna"((2*0,14)*2+(2*0,024)*2)*10</t>
  </si>
  <si>
    <t>783214101</t>
  </si>
  <si>
    <t>Základní jednonásobný syntetický nátěr tesařských konstrukcí</t>
  </si>
  <si>
    <t>-962410042</t>
  </si>
  <si>
    <t>783218111</t>
  </si>
  <si>
    <t>Lazurovací dvojnásobný syntetický nátěr tesařských konstrukcí</t>
  </si>
  <si>
    <t>-313159652</t>
  </si>
  <si>
    <t>"prkna-pouze pohledová spodní část"((2*0,14)+(2*0,024))*10</t>
  </si>
  <si>
    <t>OST</t>
  </si>
  <si>
    <t>Ostatní</t>
  </si>
  <si>
    <t>CHEMKOT.R</t>
  </si>
  <si>
    <t>Ukotvení patky do zdiva pomocí chemické kotvy - systémové řešení - dodávka+montáž</t>
  </si>
  <si>
    <t>-788791256</t>
  </si>
  <si>
    <t>4*2</t>
  </si>
  <si>
    <t>PATKA.R</t>
  </si>
  <si>
    <t>Plechová kotevní patka tl.5 mm do zdi pro ukotvení fošny vč.povrchové úpravy -dodávka+montáž mimo chem.kotvu</t>
  </si>
  <si>
    <t>102284580</t>
  </si>
  <si>
    <t>VON - Vedlejší a ostatní náklady</t>
  </si>
  <si>
    <t>p.č.st.340/1,st.340/2,k.ú.Raškovice</t>
  </si>
  <si>
    <t>VRN - Vedlejší rozpočtové náklady</t>
  </si>
  <si>
    <t xml:space="preserve">    VRN3 - Zařízení staveniště</t>
  </si>
  <si>
    <t>VRN</t>
  </si>
  <si>
    <t>Vedlejší rozpočtové náklady</t>
  </si>
  <si>
    <t>VRN3</t>
  </si>
  <si>
    <t>Zařízení staveniště</t>
  </si>
  <si>
    <t>030001000</t>
  </si>
  <si>
    <t>1024</t>
  </si>
  <si>
    <t>750436753</t>
  </si>
  <si>
    <t>"1,5%"1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</si>
</sst>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97" t="s">
        <v>14</v>
      </c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3"/>
      <c r="AQ5" s="23"/>
      <c r="AR5" s="21"/>
      <c r="BE5" s="294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99" t="s">
        <v>17</v>
      </c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3"/>
      <c r="AQ6" s="23"/>
      <c r="AR6" s="21"/>
      <c r="BE6" s="295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95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95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95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95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295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95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28</v>
      </c>
      <c r="AO13" s="23"/>
      <c r="AP13" s="23"/>
      <c r="AQ13" s="23"/>
      <c r="AR13" s="21"/>
      <c r="BE13" s="295"/>
      <c r="BS13" s="18" t="s">
        <v>6</v>
      </c>
    </row>
    <row r="14" spans="1:74" ht="12.75">
      <c r="B14" s="22"/>
      <c r="C14" s="23"/>
      <c r="D14" s="23"/>
      <c r="E14" s="300" t="s">
        <v>28</v>
      </c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295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95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95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295"/>
      <c r="BS17" s="18" t="s">
        <v>30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95"/>
      <c r="BS18" s="18" t="s">
        <v>6</v>
      </c>
    </row>
    <row r="19" spans="1:71" s="1" customFormat="1" ht="12" customHeight="1">
      <c r="B19" s="22"/>
      <c r="C19" s="23"/>
      <c r="D19" s="30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95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295"/>
      <c r="BS20" s="18" t="s">
        <v>30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95"/>
    </row>
    <row r="22" spans="1:71" s="1" customFormat="1" ht="12" customHeight="1">
      <c r="B22" s="22"/>
      <c r="C22" s="23"/>
      <c r="D22" s="30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95"/>
    </row>
    <row r="23" spans="1:71" s="1" customFormat="1" ht="16.5" customHeight="1">
      <c r="B23" s="22"/>
      <c r="C23" s="23"/>
      <c r="D23" s="23"/>
      <c r="E23" s="302" t="s">
        <v>1</v>
      </c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23"/>
      <c r="AP23" s="23"/>
      <c r="AQ23" s="23"/>
      <c r="AR23" s="21"/>
      <c r="BE23" s="295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95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95"/>
    </row>
    <row r="26" spans="1:71" s="2" customFormat="1" ht="25.9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03">
        <f>ROUND(AG94,2)</f>
        <v>0</v>
      </c>
      <c r="AL26" s="304"/>
      <c r="AM26" s="304"/>
      <c r="AN26" s="304"/>
      <c r="AO26" s="304"/>
      <c r="AP26" s="37"/>
      <c r="AQ26" s="37"/>
      <c r="AR26" s="40"/>
      <c r="BE26" s="295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95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05" t="s">
        <v>34</v>
      </c>
      <c r="M28" s="305"/>
      <c r="N28" s="305"/>
      <c r="O28" s="305"/>
      <c r="P28" s="305"/>
      <c r="Q28" s="37"/>
      <c r="R28" s="37"/>
      <c r="S28" s="37"/>
      <c r="T28" s="37"/>
      <c r="U28" s="37"/>
      <c r="V28" s="37"/>
      <c r="W28" s="305" t="s">
        <v>35</v>
      </c>
      <c r="X28" s="305"/>
      <c r="Y28" s="305"/>
      <c r="Z28" s="305"/>
      <c r="AA28" s="305"/>
      <c r="AB28" s="305"/>
      <c r="AC28" s="305"/>
      <c r="AD28" s="305"/>
      <c r="AE28" s="305"/>
      <c r="AF28" s="37"/>
      <c r="AG28" s="37"/>
      <c r="AH28" s="37"/>
      <c r="AI28" s="37"/>
      <c r="AJ28" s="37"/>
      <c r="AK28" s="305" t="s">
        <v>36</v>
      </c>
      <c r="AL28" s="305"/>
      <c r="AM28" s="305"/>
      <c r="AN28" s="305"/>
      <c r="AO28" s="305"/>
      <c r="AP28" s="37"/>
      <c r="AQ28" s="37"/>
      <c r="AR28" s="40"/>
      <c r="BE28" s="295"/>
    </row>
    <row r="29" spans="1:71" s="3" customFormat="1" ht="14.45" customHeight="1">
      <c r="B29" s="41"/>
      <c r="C29" s="42"/>
      <c r="D29" s="30" t="s">
        <v>37</v>
      </c>
      <c r="E29" s="42"/>
      <c r="F29" s="30" t="s">
        <v>38</v>
      </c>
      <c r="G29" s="42"/>
      <c r="H29" s="42"/>
      <c r="I29" s="42"/>
      <c r="J29" s="42"/>
      <c r="K29" s="42"/>
      <c r="L29" s="308">
        <v>0.21</v>
      </c>
      <c r="M29" s="307"/>
      <c r="N29" s="307"/>
      <c r="O29" s="307"/>
      <c r="P29" s="307"/>
      <c r="Q29" s="42"/>
      <c r="R29" s="42"/>
      <c r="S29" s="42"/>
      <c r="T29" s="42"/>
      <c r="U29" s="42"/>
      <c r="V29" s="42"/>
      <c r="W29" s="306">
        <f>ROUND(AZ94, 2)</f>
        <v>0</v>
      </c>
      <c r="X29" s="307"/>
      <c r="Y29" s="307"/>
      <c r="Z29" s="307"/>
      <c r="AA29" s="307"/>
      <c r="AB29" s="307"/>
      <c r="AC29" s="307"/>
      <c r="AD29" s="307"/>
      <c r="AE29" s="307"/>
      <c r="AF29" s="42"/>
      <c r="AG29" s="42"/>
      <c r="AH29" s="42"/>
      <c r="AI29" s="42"/>
      <c r="AJ29" s="42"/>
      <c r="AK29" s="306">
        <f>ROUND(AV94, 2)</f>
        <v>0</v>
      </c>
      <c r="AL29" s="307"/>
      <c r="AM29" s="307"/>
      <c r="AN29" s="307"/>
      <c r="AO29" s="307"/>
      <c r="AP29" s="42"/>
      <c r="AQ29" s="42"/>
      <c r="AR29" s="43"/>
      <c r="BE29" s="296"/>
    </row>
    <row r="30" spans="1:71" s="3" customFormat="1" ht="14.45" customHeight="1">
      <c r="B30" s="41"/>
      <c r="C30" s="42"/>
      <c r="D30" s="42"/>
      <c r="E30" s="42"/>
      <c r="F30" s="30" t="s">
        <v>39</v>
      </c>
      <c r="G30" s="42"/>
      <c r="H30" s="42"/>
      <c r="I30" s="42"/>
      <c r="J30" s="42"/>
      <c r="K30" s="42"/>
      <c r="L30" s="308">
        <v>0.15</v>
      </c>
      <c r="M30" s="307"/>
      <c r="N30" s="307"/>
      <c r="O30" s="307"/>
      <c r="P30" s="307"/>
      <c r="Q30" s="42"/>
      <c r="R30" s="42"/>
      <c r="S30" s="42"/>
      <c r="T30" s="42"/>
      <c r="U30" s="42"/>
      <c r="V30" s="42"/>
      <c r="W30" s="306">
        <f>ROUND(BA94, 2)</f>
        <v>0</v>
      </c>
      <c r="X30" s="307"/>
      <c r="Y30" s="307"/>
      <c r="Z30" s="307"/>
      <c r="AA30" s="307"/>
      <c r="AB30" s="307"/>
      <c r="AC30" s="307"/>
      <c r="AD30" s="307"/>
      <c r="AE30" s="307"/>
      <c r="AF30" s="42"/>
      <c r="AG30" s="42"/>
      <c r="AH30" s="42"/>
      <c r="AI30" s="42"/>
      <c r="AJ30" s="42"/>
      <c r="AK30" s="306">
        <f>ROUND(AW94, 2)</f>
        <v>0</v>
      </c>
      <c r="AL30" s="307"/>
      <c r="AM30" s="307"/>
      <c r="AN30" s="307"/>
      <c r="AO30" s="307"/>
      <c r="AP30" s="42"/>
      <c r="AQ30" s="42"/>
      <c r="AR30" s="43"/>
      <c r="BE30" s="296"/>
    </row>
    <row r="31" spans="1:71" s="3" customFormat="1" ht="14.45" hidden="1" customHeight="1">
      <c r="B31" s="41"/>
      <c r="C31" s="42"/>
      <c r="D31" s="42"/>
      <c r="E31" s="42"/>
      <c r="F31" s="30" t="s">
        <v>40</v>
      </c>
      <c r="G31" s="42"/>
      <c r="H31" s="42"/>
      <c r="I31" s="42"/>
      <c r="J31" s="42"/>
      <c r="K31" s="42"/>
      <c r="L31" s="308">
        <v>0.21</v>
      </c>
      <c r="M31" s="307"/>
      <c r="N31" s="307"/>
      <c r="O31" s="307"/>
      <c r="P31" s="307"/>
      <c r="Q31" s="42"/>
      <c r="R31" s="42"/>
      <c r="S31" s="42"/>
      <c r="T31" s="42"/>
      <c r="U31" s="42"/>
      <c r="V31" s="42"/>
      <c r="W31" s="306">
        <f>ROUND(BB94, 2)</f>
        <v>0</v>
      </c>
      <c r="X31" s="307"/>
      <c r="Y31" s="307"/>
      <c r="Z31" s="307"/>
      <c r="AA31" s="307"/>
      <c r="AB31" s="307"/>
      <c r="AC31" s="307"/>
      <c r="AD31" s="307"/>
      <c r="AE31" s="307"/>
      <c r="AF31" s="42"/>
      <c r="AG31" s="42"/>
      <c r="AH31" s="42"/>
      <c r="AI31" s="42"/>
      <c r="AJ31" s="42"/>
      <c r="AK31" s="306">
        <v>0</v>
      </c>
      <c r="AL31" s="307"/>
      <c r="AM31" s="307"/>
      <c r="AN31" s="307"/>
      <c r="AO31" s="307"/>
      <c r="AP31" s="42"/>
      <c r="AQ31" s="42"/>
      <c r="AR31" s="43"/>
      <c r="BE31" s="296"/>
    </row>
    <row r="32" spans="1:71" s="3" customFormat="1" ht="14.45" hidden="1" customHeight="1">
      <c r="B32" s="41"/>
      <c r="C32" s="42"/>
      <c r="D32" s="42"/>
      <c r="E32" s="42"/>
      <c r="F32" s="30" t="s">
        <v>41</v>
      </c>
      <c r="G32" s="42"/>
      <c r="H32" s="42"/>
      <c r="I32" s="42"/>
      <c r="J32" s="42"/>
      <c r="K32" s="42"/>
      <c r="L32" s="308">
        <v>0.15</v>
      </c>
      <c r="M32" s="307"/>
      <c r="N32" s="307"/>
      <c r="O32" s="307"/>
      <c r="P32" s="307"/>
      <c r="Q32" s="42"/>
      <c r="R32" s="42"/>
      <c r="S32" s="42"/>
      <c r="T32" s="42"/>
      <c r="U32" s="42"/>
      <c r="V32" s="42"/>
      <c r="W32" s="306">
        <f>ROUND(BC94, 2)</f>
        <v>0</v>
      </c>
      <c r="X32" s="307"/>
      <c r="Y32" s="307"/>
      <c r="Z32" s="307"/>
      <c r="AA32" s="307"/>
      <c r="AB32" s="307"/>
      <c r="AC32" s="307"/>
      <c r="AD32" s="307"/>
      <c r="AE32" s="307"/>
      <c r="AF32" s="42"/>
      <c r="AG32" s="42"/>
      <c r="AH32" s="42"/>
      <c r="AI32" s="42"/>
      <c r="AJ32" s="42"/>
      <c r="AK32" s="306">
        <v>0</v>
      </c>
      <c r="AL32" s="307"/>
      <c r="AM32" s="307"/>
      <c r="AN32" s="307"/>
      <c r="AO32" s="307"/>
      <c r="AP32" s="42"/>
      <c r="AQ32" s="42"/>
      <c r="AR32" s="43"/>
      <c r="BE32" s="296"/>
    </row>
    <row r="33" spans="1:57" s="3" customFormat="1" ht="14.45" hidden="1" customHeight="1">
      <c r="B33" s="41"/>
      <c r="C33" s="42"/>
      <c r="D33" s="42"/>
      <c r="E33" s="42"/>
      <c r="F33" s="30" t="s">
        <v>42</v>
      </c>
      <c r="G33" s="42"/>
      <c r="H33" s="42"/>
      <c r="I33" s="42"/>
      <c r="J33" s="42"/>
      <c r="K33" s="42"/>
      <c r="L33" s="308">
        <v>0</v>
      </c>
      <c r="M33" s="307"/>
      <c r="N33" s="307"/>
      <c r="O33" s="307"/>
      <c r="P33" s="307"/>
      <c r="Q33" s="42"/>
      <c r="R33" s="42"/>
      <c r="S33" s="42"/>
      <c r="T33" s="42"/>
      <c r="U33" s="42"/>
      <c r="V33" s="42"/>
      <c r="W33" s="306">
        <f>ROUND(BD94, 2)</f>
        <v>0</v>
      </c>
      <c r="X33" s="307"/>
      <c r="Y33" s="307"/>
      <c r="Z33" s="307"/>
      <c r="AA33" s="307"/>
      <c r="AB33" s="307"/>
      <c r="AC33" s="307"/>
      <c r="AD33" s="307"/>
      <c r="AE33" s="307"/>
      <c r="AF33" s="42"/>
      <c r="AG33" s="42"/>
      <c r="AH33" s="42"/>
      <c r="AI33" s="42"/>
      <c r="AJ33" s="42"/>
      <c r="AK33" s="306">
        <v>0</v>
      </c>
      <c r="AL33" s="307"/>
      <c r="AM33" s="307"/>
      <c r="AN33" s="307"/>
      <c r="AO33" s="307"/>
      <c r="AP33" s="42"/>
      <c r="AQ33" s="42"/>
      <c r="AR33" s="43"/>
      <c r="BE33" s="296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95"/>
    </row>
    <row r="35" spans="1:57" s="2" customFormat="1" ht="25.9" customHeight="1">
      <c r="A35" s="35"/>
      <c r="B35" s="36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312" t="s">
        <v>45</v>
      </c>
      <c r="Y35" s="310"/>
      <c r="Z35" s="310"/>
      <c r="AA35" s="310"/>
      <c r="AB35" s="310"/>
      <c r="AC35" s="46"/>
      <c r="AD35" s="46"/>
      <c r="AE35" s="46"/>
      <c r="AF35" s="46"/>
      <c r="AG35" s="46"/>
      <c r="AH35" s="46"/>
      <c r="AI35" s="46"/>
      <c r="AJ35" s="46"/>
      <c r="AK35" s="309">
        <f>SUM(AK26:AK33)</f>
        <v>0</v>
      </c>
      <c r="AL35" s="310"/>
      <c r="AM35" s="310"/>
      <c r="AN35" s="310"/>
      <c r="AO35" s="311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48</v>
      </c>
      <c r="AI60" s="39"/>
      <c r="AJ60" s="39"/>
      <c r="AK60" s="39"/>
      <c r="AL60" s="39"/>
      <c r="AM60" s="53" t="s">
        <v>49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51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48</v>
      </c>
      <c r="AI75" s="39"/>
      <c r="AJ75" s="39"/>
      <c r="AK75" s="39"/>
      <c r="AL75" s="39"/>
      <c r="AM75" s="53" t="s">
        <v>49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RZP_RAS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69" t="str">
        <f>K6</f>
        <v>Oprava podkroví objektu č.p.325</v>
      </c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271" t="str">
        <f>IF(AN8= "","",AN8)</f>
        <v>31. 7. 2020</v>
      </c>
      <c r="AN87" s="27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278" t="str">
        <f>IF(E17="","",E17)</f>
        <v xml:space="preserve"> </v>
      </c>
      <c r="AN89" s="279"/>
      <c r="AO89" s="279"/>
      <c r="AP89" s="279"/>
      <c r="AQ89" s="37"/>
      <c r="AR89" s="40"/>
      <c r="AS89" s="272" t="s">
        <v>53</v>
      </c>
      <c r="AT89" s="273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31</v>
      </c>
      <c r="AJ90" s="37"/>
      <c r="AK90" s="37"/>
      <c r="AL90" s="37"/>
      <c r="AM90" s="278" t="str">
        <f>IF(E20="","",E20)</f>
        <v xml:space="preserve"> </v>
      </c>
      <c r="AN90" s="279"/>
      <c r="AO90" s="279"/>
      <c r="AP90" s="279"/>
      <c r="AQ90" s="37"/>
      <c r="AR90" s="40"/>
      <c r="AS90" s="274"/>
      <c r="AT90" s="275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76"/>
      <c r="AT91" s="277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80" t="s">
        <v>54</v>
      </c>
      <c r="D92" s="281"/>
      <c r="E92" s="281"/>
      <c r="F92" s="281"/>
      <c r="G92" s="281"/>
      <c r="H92" s="74"/>
      <c r="I92" s="283" t="s">
        <v>55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2" t="s">
        <v>56</v>
      </c>
      <c r="AH92" s="281"/>
      <c r="AI92" s="281"/>
      <c r="AJ92" s="281"/>
      <c r="AK92" s="281"/>
      <c r="AL92" s="281"/>
      <c r="AM92" s="281"/>
      <c r="AN92" s="283" t="s">
        <v>57</v>
      </c>
      <c r="AO92" s="281"/>
      <c r="AP92" s="284"/>
      <c r="AQ92" s="75" t="s">
        <v>58</v>
      </c>
      <c r="AR92" s="40"/>
      <c r="AS92" s="76" t="s">
        <v>59</v>
      </c>
      <c r="AT92" s="77" t="s">
        <v>60</v>
      </c>
      <c r="AU92" s="77" t="s">
        <v>61</v>
      </c>
      <c r="AV92" s="77" t="s">
        <v>62</v>
      </c>
      <c r="AW92" s="77" t="s">
        <v>63</v>
      </c>
      <c r="AX92" s="77" t="s">
        <v>64</v>
      </c>
      <c r="AY92" s="77" t="s">
        <v>65</v>
      </c>
      <c r="AZ92" s="77" t="s">
        <v>66</v>
      </c>
      <c r="BA92" s="77" t="s">
        <v>67</v>
      </c>
      <c r="BB92" s="77" t="s">
        <v>68</v>
      </c>
      <c r="BC92" s="77" t="s">
        <v>69</v>
      </c>
      <c r="BD92" s="78" t="s">
        <v>70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92">
        <f>ROUND(AG95,2)</f>
        <v>0</v>
      </c>
      <c r="AH94" s="292"/>
      <c r="AI94" s="292"/>
      <c r="AJ94" s="292"/>
      <c r="AK94" s="292"/>
      <c r="AL94" s="292"/>
      <c r="AM94" s="292"/>
      <c r="AN94" s="293">
        <f>SUM(AG94,AT94)</f>
        <v>0</v>
      </c>
      <c r="AO94" s="293"/>
      <c r="AP94" s="293"/>
      <c r="AQ94" s="86" t="s">
        <v>1</v>
      </c>
      <c r="AR94" s="87"/>
      <c r="AS94" s="88">
        <f>ROUND(AS95,2)</f>
        <v>0</v>
      </c>
      <c r="AT94" s="89">
        <f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72</v>
      </c>
      <c r="BT94" s="92" t="s">
        <v>73</v>
      </c>
      <c r="BU94" s="93" t="s">
        <v>74</v>
      </c>
      <c r="BV94" s="92" t="s">
        <v>75</v>
      </c>
      <c r="BW94" s="92" t="s">
        <v>5</v>
      </c>
      <c r="BX94" s="92" t="s">
        <v>76</v>
      </c>
      <c r="CL94" s="92" t="s">
        <v>1</v>
      </c>
    </row>
    <row r="95" spans="1:91" s="7" customFormat="1" ht="16.5" customHeight="1">
      <c r="B95" s="94"/>
      <c r="C95" s="95"/>
      <c r="D95" s="288" t="s">
        <v>77</v>
      </c>
      <c r="E95" s="288"/>
      <c r="F95" s="288"/>
      <c r="G95" s="288"/>
      <c r="H95" s="288"/>
      <c r="I95" s="96"/>
      <c r="J95" s="288" t="s">
        <v>78</v>
      </c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5">
        <f>ROUND(SUM(AG96:AG98),2)</f>
        <v>0</v>
      </c>
      <c r="AH95" s="286"/>
      <c r="AI95" s="286"/>
      <c r="AJ95" s="286"/>
      <c r="AK95" s="286"/>
      <c r="AL95" s="286"/>
      <c r="AM95" s="286"/>
      <c r="AN95" s="287">
        <f>SUM(AG95,AT95)</f>
        <v>0</v>
      </c>
      <c r="AO95" s="286"/>
      <c r="AP95" s="286"/>
      <c r="AQ95" s="97" t="s">
        <v>79</v>
      </c>
      <c r="AR95" s="98"/>
      <c r="AS95" s="99">
        <f>ROUND(SUM(AS96:AS98),2)</f>
        <v>0</v>
      </c>
      <c r="AT95" s="100">
        <f>ROUND(SUM(AV95:AW95),2)</f>
        <v>0</v>
      </c>
      <c r="AU95" s="101">
        <f>ROUND(SUM(AU96:AU98),5)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ROUND(SUM(AZ96:AZ98),2)</f>
        <v>0</v>
      </c>
      <c r="BA95" s="100">
        <f>ROUND(SUM(BA96:BA98),2)</f>
        <v>0</v>
      </c>
      <c r="BB95" s="100">
        <f>ROUND(SUM(BB96:BB98),2)</f>
        <v>0</v>
      </c>
      <c r="BC95" s="100">
        <f>ROUND(SUM(BC96:BC98),2)</f>
        <v>0</v>
      </c>
      <c r="BD95" s="102">
        <f>ROUND(SUM(BD96:BD98),2)</f>
        <v>0</v>
      </c>
      <c r="BS95" s="103" t="s">
        <v>72</v>
      </c>
      <c r="BT95" s="103" t="s">
        <v>80</v>
      </c>
      <c r="BV95" s="103" t="s">
        <v>75</v>
      </c>
      <c r="BW95" s="103" t="s">
        <v>81</v>
      </c>
      <c r="BX95" s="103" t="s">
        <v>5</v>
      </c>
      <c r="CL95" s="103" t="s">
        <v>1</v>
      </c>
      <c r="CM95" s="103" t="s">
        <v>80</v>
      </c>
    </row>
    <row r="96" spans="1:91" s="4" customFormat="1" ht="16.5" customHeight="1">
      <c r="A96" s="104" t="s">
        <v>82</v>
      </c>
      <c r="B96" s="59"/>
      <c r="C96" s="105"/>
      <c r="D96" s="105"/>
      <c r="E96" s="291" t="s">
        <v>77</v>
      </c>
      <c r="F96" s="291"/>
      <c r="G96" s="291"/>
      <c r="H96" s="291"/>
      <c r="I96" s="291"/>
      <c r="J96" s="105"/>
      <c r="K96" s="291" t="s">
        <v>78</v>
      </c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89">
        <f>'D.1.1 - Archiktektonicko ...'!J30</f>
        <v>0</v>
      </c>
      <c r="AH96" s="290"/>
      <c r="AI96" s="290"/>
      <c r="AJ96" s="290"/>
      <c r="AK96" s="290"/>
      <c r="AL96" s="290"/>
      <c r="AM96" s="290"/>
      <c r="AN96" s="289">
        <f>SUM(AG96,AT96)</f>
        <v>0</v>
      </c>
      <c r="AO96" s="290"/>
      <c r="AP96" s="290"/>
      <c r="AQ96" s="106" t="s">
        <v>83</v>
      </c>
      <c r="AR96" s="61"/>
      <c r="AS96" s="107">
        <v>0</v>
      </c>
      <c r="AT96" s="108">
        <f>ROUND(SUM(AV96:AW96),2)</f>
        <v>0</v>
      </c>
      <c r="AU96" s="109">
        <f>'D.1.1 - Archiktektonicko ...'!P138</f>
        <v>0</v>
      </c>
      <c r="AV96" s="108">
        <f>'D.1.1 - Archiktektonicko ...'!J33</f>
        <v>0</v>
      </c>
      <c r="AW96" s="108">
        <f>'D.1.1 - Archiktektonicko ...'!J34</f>
        <v>0</v>
      </c>
      <c r="AX96" s="108">
        <f>'D.1.1 - Archiktektonicko ...'!J35</f>
        <v>0</v>
      </c>
      <c r="AY96" s="108">
        <f>'D.1.1 - Archiktektonicko ...'!J36</f>
        <v>0</v>
      </c>
      <c r="AZ96" s="108">
        <f>'D.1.1 - Archiktektonicko ...'!F33</f>
        <v>0</v>
      </c>
      <c r="BA96" s="108">
        <f>'D.1.1 - Archiktektonicko ...'!F34</f>
        <v>0</v>
      </c>
      <c r="BB96" s="108">
        <f>'D.1.1 - Archiktektonicko ...'!F35</f>
        <v>0</v>
      </c>
      <c r="BC96" s="108">
        <f>'D.1.1 - Archiktektonicko ...'!F36</f>
        <v>0</v>
      </c>
      <c r="BD96" s="110">
        <f>'D.1.1 - Archiktektonicko ...'!F37</f>
        <v>0</v>
      </c>
      <c r="BT96" s="111" t="s">
        <v>84</v>
      </c>
      <c r="BU96" s="111" t="s">
        <v>85</v>
      </c>
      <c r="BV96" s="111" t="s">
        <v>75</v>
      </c>
      <c r="BW96" s="111" t="s">
        <v>81</v>
      </c>
      <c r="BX96" s="111" t="s">
        <v>5</v>
      </c>
      <c r="CL96" s="111" t="s">
        <v>1</v>
      </c>
      <c r="CM96" s="111" t="s">
        <v>80</v>
      </c>
    </row>
    <row r="97" spans="1:90" s="4" customFormat="1" ht="16.5" customHeight="1">
      <c r="A97" s="104" t="s">
        <v>82</v>
      </c>
      <c r="B97" s="59"/>
      <c r="C97" s="105"/>
      <c r="D97" s="105"/>
      <c r="E97" s="291" t="s">
        <v>86</v>
      </c>
      <c r="F97" s="291"/>
      <c r="G97" s="291"/>
      <c r="H97" s="291"/>
      <c r="I97" s="291"/>
      <c r="J97" s="105"/>
      <c r="K97" s="291" t="s">
        <v>87</v>
      </c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89">
        <f>'D.1.1.1 - Stříška nad vst...'!J32</f>
        <v>0</v>
      </c>
      <c r="AH97" s="290"/>
      <c r="AI97" s="290"/>
      <c r="AJ97" s="290"/>
      <c r="AK97" s="290"/>
      <c r="AL97" s="290"/>
      <c r="AM97" s="290"/>
      <c r="AN97" s="289">
        <f>SUM(AG97,AT97)</f>
        <v>0</v>
      </c>
      <c r="AO97" s="290"/>
      <c r="AP97" s="290"/>
      <c r="AQ97" s="106" t="s">
        <v>83</v>
      </c>
      <c r="AR97" s="61"/>
      <c r="AS97" s="107">
        <v>0</v>
      </c>
      <c r="AT97" s="108">
        <f>ROUND(SUM(AV97:AW97),2)</f>
        <v>0</v>
      </c>
      <c r="AU97" s="109">
        <f>'D.1.1.1 - Stříška nad vst...'!P126</f>
        <v>0</v>
      </c>
      <c r="AV97" s="108">
        <f>'D.1.1.1 - Stříška nad vst...'!J35</f>
        <v>0</v>
      </c>
      <c r="AW97" s="108">
        <f>'D.1.1.1 - Stříška nad vst...'!J36</f>
        <v>0</v>
      </c>
      <c r="AX97" s="108">
        <f>'D.1.1.1 - Stříška nad vst...'!J37</f>
        <v>0</v>
      </c>
      <c r="AY97" s="108">
        <f>'D.1.1.1 - Stříška nad vst...'!J38</f>
        <v>0</v>
      </c>
      <c r="AZ97" s="108">
        <f>'D.1.1.1 - Stříška nad vst...'!F35</f>
        <v>0</v>
      </c>
      <c r="BA97" s="108">
        <f>'D.1.1.1 - Stříška nad vst...'!F36</f>
        <v>0</v>
      </c>
      <c r="BB97" s="108">
        <f>'D.1.1.1 - Stříška nad vst...'!F37</f>
        <v>0</v>
      </c>
      <c r="BC97" s="108">
        <f>'D.1.1.1 - Stříška nad vst...'!F38</f>
        <v>0</v>
      </c>
      <c r="BD97" s="110">
        <f>'D.1.1.1 - Stříška nad vst...'!F39</f>
        <v>0</v>
      </c>
      <c r="BT97" s="111" t="s">
        <v>84</v>
      </c>
      <c r="BV97" s="111" t="s">
        <v>75</v>
      </c>
      <c r="BW97" s="111" t="s">
        <v>88</v>
      </c>
      <c r="BX97" s="111" t="s">
        <v>81</v>
      </c>
      <c r="CL97" s="111" t="s">
        <v>1</v>
      </c>
    </row>
    <row r="98" spans="1:90" s="4" customFormat="1" ht="16.5" customHeight="1">
      <c r="A98" s="104" t="s">
        <v>82</v>
      </c>
      <c r="B98" s="59"/>
      <c r="C98" s="105"/>
      <c r="D98" s="105"/>
      <c r="E98" s="291" t="s">
        <v>89</v>
      </c>
      <c r="F98" s="291"/>
      <c r="G98" s="291"/>
      <c r="H98" s="291"/>
      <c r="I98" s="291"/>
      <c r="J98" s="105"/>
      <c r="K98" s="291" t="s">
        <v>90</v>
      </c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89">
        <f>'VON - Vedlejší a ostatní ...'!J32</f>
        <v>0</v>
      </c>
      <c r="AH98" s="290"/>
      <c r="AI98" s="290"/>
      <c r="AJ98" s="290"/>
      <c r="AK98" s="290"/>
      <c r="AL98" s="290"/>
      <c r="AM98" s="290"/>
      <c r="AN98" s="289">
        <f>SUM(AG98,AT98)</f>
        <v>0</v>
      </c>
      <c r="AO98" s="290"/>
      <c r="AP98" s="290"/>
      <c r="AQ98" s="106" t="s">
        <v>83</v>
      </c>
      <c r="AR98" s="61"/>
      <c r="AS98" s="112">
        <v>0</v>
      </c>
      <c r="AT98" s="113">
        <f>ROUND(SUM(AV98:AW98),2)</f>
        <v>0</v>
      </c>
      <c r="AU98" s="114">
        <f>'VON - Vedlejší a ostatní ...'!P122</f>
        <v>0</v>
      </c>
      <c r="AV98" s="113">
        <f>'VON - Vedlejší a ostatní ...'!J35</f>
        <v>0</v>
      </c>
      <c r="AW98" s="113">
        <f>'VON - Vedlejší a ostatní ...'!J36</f>
        <v>0</v>
      </c>
      <c r="AX98" s="113">
        <f>'VON - Vedlejší a ostatní ...'!J37</f>
        <v>0</v>
      </c>
      <c r="AY98" s="113">
        <f>'VON - Vedlejší a ostatní ...'!J38</f>
        <v>0</v>
      </c>
      <c r="AZ98" s="113">
        <f>'VON - Vedlejší a ostatní ...'!F35</f>
        <v>0</v>
      </c>
      <c r="BA98" s="113">
        <f>'VON - Vedlejší a ostatní ...'!F36</f>
        <v>0</v>
      </c>
      <c r="BB98" s="113">
        <f>'VON - Vedlejší a ostatní ...'!F37</f>
        <v>0</v>
      </c>
      <c r="BC98" s="113">
        <f>'VON - Vedlejší a ostatní ...'!F38</f>
        <v>0</v>
      </c>
      <c r="BD98" s="115">
        <f>'VON - Vedlejší a ostatní ...'!F39</f>
        <v>0</v>
      </c>
      <c r="BT98" s="111" t="s">
        <v>84</v>
      </c>
      <c r="BV98" s="111" t="s">
        <v>75</v>
      </c>
      <c r="BW98" s="111" t="s">
        <v>91</v>
      </c>
      <c r="BX98" s="111" t="s">
        <v>81</v>
      </c>
      <c r="CL98" s="111" t="s">
        <v>1</v>
      </c>
    </row>
    <row r="99" spans="1:90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0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pans="1:90" s="2" customFormat="1" ht="6.95" customHeight="1">
      <c r="A100" s="35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40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algorithmName="SHA-512" hashValue="vqlC0P6maZcLcFNvdFPmdBuGO2eJTCCMt+PCb9vPnVXSyPqh6SVg1N4r9ChFzjz2Jz5fITrojt4WPQIxYFAUvw==" saltValue="K5wau542dN5ksjr7Zxh2pMGDd3NOulaL8vdS1s2uomEmEA4pYEV0QQ3594W7mGxId0Eqnr6NmUzony+onnZk9A==" spinCount="100000" sheet="1" objects="1" scenarios="1" formatColumns="0" formatRows="0"/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98:AM98"/>
    <mergeCell ref="AN98:AP98"/>
    <mergeCell ref="E98:I98"/>
    <mergeCell ref="K98:AF98"/>
    <mergeCell ref="AG94:AM94"/>
    <mergeCell ref="AN94:AP94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D.1.1 - Archiktektonicko ...'!C2" display="/"/>
    <hyperlink ref="A97" location="'D.1.1.1 - Stříška nad vst...'!C2" display="/"/>
    <hyperlink ref="A98" location="'VON - Vedlejší a ostatní 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3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AT2" s="18" t="s">
        <v>81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80</v>
      </c>
    </row>
    <row r="4" spans="1:46" s="1" customFormat="1" ht="24.95" customHeight="1">
      <c r="B4" s="21"/>
      <c r="D4" s="118" t="s">
        <v>92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4" t="str">
        <f>'Rekapitulace stavby'!K6</f>
        <v>Oprava podkroví objektu č.p.325</v>
      </c>
      <c r="F7" s="315"/>
      <c r="G7" s="315"/>
      <c r="H7" s="315"/>
      <c r="L7" s="21"/>
    </row>
    <row r="8" spans="1:46" s="2" customFormat="1" ht="12" customHeight="1">
      <c r="A8" s="35"/>
      <c r="B8" s="40"/>
      <c r="C8" s="35"/>
      <c r="D8" s="120" t="s">
        <v>93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16" t="s">
        <v>94</v>
      </c>
      <c r="F9" s="317"/>
      <c r="G9" s="317"/>
      <c r="H9" s="317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20" t="s">
        <v>18</v>
      </c>
      <c r="E11" s="35"/>
      <c r="F11" s="111" t="s">
        <v>1</v>
      </c>
      <c r="G11" s="35"/>
      <c r="H11" s="35"/>
      <c r="I11" s="120" t="s">
        <v>19</v>
      </c>
      <c r="J11" s="111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20</v>
      </c>
      <c r="E12" s="35"/>
      <c r="F12" s="111" t="s">
        <v>21</v>
      </c>
      <c r="G12" s="35"/>
      <c r="H12" s="35"/>
      <c r="I12" s="120" t="s">
        <v>22</v>
      </c>
      <c r="J12" s="121" t="str">
        <f>'Rekapitulace stavby'!AN8</f>
        <v>31. 7. 2020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24</v>
      </c>
      <c r="E14" s="35"/>
      <c r="F14" s="35"/>
      <c r="G14" s="35"/>
      <c r="H14" s="35"/>
      <c r="I14" s="120" t="s">
        <v>25</v>
      </c>
      <c r="J14" s="111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1" t="s">
        <v>21</v>
      </c>
      <c r="F15" s="35"/>
      <c r="G15" s="35"/>
      <c r="H15" s="35"/>
      <c r="I15" s="120" t="s">
        <v>26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20" t="s">
        <v>27</v>
      </c>
      <c r="E17" s="35"/>
      <c r="F17" s="35"/>
      <c r="G17" s="35"/>
      <c r="H17" s="35"/>
      <c r="I17" s="120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18" t="str">
        <f>'Rekapitulace stavby'!E14</f>
        <v>Vyplň údaj</v>
      </c>
      <c r="F18" s="319"/>
      <c r="G18" s="319"/>
      <c r="H18" s="319"/>
      <c r="I18" s="120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20" t="s">
        <v>29</v>
      </c>
      <c r="E20" s="35"/>
      <c r="F20" s="35"/>
      <c r="G20" s="35"/>
      <c r="H20" s="35"/>
      <c r="I20" s="120" t="s">
        <v>25</v>
      </c>
      <c r="J20" s="111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1" t="s">
        <v>21</v>
      </c>
      <c r="F21" s="35"/>
      <c r="G21" s="35"/>
      <c r="H21" s="35"/>
      <c r="I21" s="120" t="s">
        <v>26</v>
      </c>
      <c r="J21" s="111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20" t="s">
        <v>31</v>
      </c>
      <c r="E23" s="35"/>
      <c r="F23" s="35"/>
      <c r="G23" s="35"/>
      <c r="H23" s="35"/>
      <c r="I23" s="120" t="s">
        <v>25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1" t="s">
        <v>21</v>
      </c>
      <c r="F24" s="35"/>
      <c r="G24" s="35"/>
      <c r="H24" s="35"/>
      <c r="I24" s="120" t="s">
        <v>26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20" t="s">
        <v>32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2"/>
      <c r="B27" s="123"/>
      <c r="C27" s="122"/>
      <c r="D27" s="122"/>
      <c r="E27" s="320" t="s">
        <v>1</v>
      </c>
      <c r="F27" s="320"/>
      <c r="G27" s="320"/>
      <c r="H27" s="320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5"/>
      <c r="E29" s="125"/>
      <c r="F29" s="125"/>
      <c r="G29" s="125"/>
      <c r="H29" s="125"/>
      <c r="I29" s="125"/>
      <c r="J29" s="125"/>
      <c r="K29" s="12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33</v>
      </c>
      <c r="E30" s="35"/>
      <c r="F30" s="35"/>
      <c r="G30" s="35"/>
      <c r="H30" s="35"/>
      <c r="I30" s="35"/>
      <c r="J30" s="127">
        <f>ROUND(J138,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35</v>
      </c>
      <c r="G32" s="35"/>
      <c r="H32" s="35"/>
      <c r="I32" s="128" t="s">
        <v>34</v>
      </c>
      <c r="J32" s="128" t="s">
        <v>36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9" t="s">
        <v>37</v>
      </c>
      <c r="E33" s="120" t="s">
        <v>38</v>
      </c>
      <c r="F33" s="130">
        <f>ROUND((SUM(BE138:BE533)),  2)</f>
        <v>0</v>
      </c>
      <c r="G33" s="35"/>
      <c r="H33" s="35"/>
      <c r="I33" s="131">
        <v>0.21</v>
      </c>
      <c r="J33" s="130">
        <f>ROUND(((SUM(BE138:BE533))*I33),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0" t="s">
        <v>39</v>
      </c>
      <c r="F34" s="130">
        <f>ROUND((SUM(BF138:BF533)),  2)</f>
        <v>0</v>
      </c>
      <c r="G34" s="35"/>
      <c r="H34" s="35"/>
      <c r="I34" s="131">
        <v>0.15</v>
      </c>
      <c r="J34" s="130">
        <f>ROUND(((SUM(BF138:BF533))*I34),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20" t="s">
        <v>40</v>
      </c>
      <c r="F35" s="130">
        <f>ROUND((SUM(BG138:BG533)),  2)</f>
        <v>0</v>
      </c>
      <c r="G35" s="35"/>
      <c r="H35" s="35"/>
      <c r="I35" s="131">
        <v>0.21</v>
      </c>
      <c r="J35" s="130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20" t="s">
        <v>41</v>
      </c>
      <c r="F36" s="130">
        <f>ROUND((SUM(BH138:BH533)),  2)</f>
        <v>0</v>
      </c>
      <c r="G36" s="35"/>
      <c r="H36" s="35"/>
      <c r="I36" s="131">
        <v>0.15</v>
      </c>
      <c r="J36" s="130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42</v>
      </c>
      <c r="F37" s="130">
        <f>ROUND((SUM(BI138:BI533)),  2)</f>
        <v>0</v>
      </c>
      <c r="G37" s="35"/>
      <c r="H37" s="35"/>
      <c r="I37" s="131">
        <v>0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2"/>
      <c r="D39" s="133" t="s">
        <v>43</v>
      </c>
      <c r="E39" s="134"/>
      <c r="F39" s="134"/>
      <c r="G39" s="135" t="s">
        <v>44</v>
      </c>
      <c r="H39" s="136" t="s">
        <v>45</v>
      </c>
      <c r="I39" s="134"/>
      <c r="J39" s="137">
        <f>SUM(J30:J37)</f>
        <v>0</v>
      </c>
      <c r="K39" s="138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46</v>
      </c>
      <c r="E50" s="140"/>
      <c r="F50" s="140"/>
      <c r="G50" s="139" t="s">
        <v>47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48</v>
      </c>
      <c r="E61" s="142"/>
      <c r="F61" s="143" t="s">
        <v>49</v>
      </c>
      <c r="G61" s="141" t="s">
        <v>48</v>
      </c>
      <c r="H61" s="142"/>
      <c r="I61" s="142"/>
      <c r="J61" s="144" t="s">
        <v>49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50</v>
      </c>
      <c r="E65" s="145"/>
      <c r="F65" s="145"/>
      <c r="G65" s="139" t="s">
        <v>51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48</v>
      </c>
      <c r="E76" s="142"/>
      <c r="F76" s="143" t="s">
        <v>49</v>
      </c>
      <c r="G76" s="141" t="s">
        <v>48</v>
      </c>
      <c r="H76" s="142"/>
      <c r="I76" s="142"/>
      <c r="J76" s="144" t="s">
        <v>49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1" t="str">
        <f>E7</f>
        <v>Oprava podkroví objektu č.p.325</v>
      </c>
      <c r="F85" s="322"/>
      <c r="G85" s="322"/>
      <c r="H85" s="32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93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69" t="str">
        <f>E9</f>
        <v>D.1.1 - Archiktektonicko stavební řešení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 xml:space="preserve"> </v>
      </c>
      <c r="G89" s="37"/>
      <c r="H89" s="37"/>
      <c r="I89" s="30" t="s">
        <v>22</v>
      </c>
      <c r="J89" s="67" t="str">
        <f>IF(J12="","",J12)</f>
        <v>31. 7. 2020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 xml:space="preserve"> </v>
      </c>
      <c r="G91" s="37"/>
      <c r="H91" s="37"/>
      <c r="I91" s="30" t="s">
        <v>29</v>
      </c>
      <c r="J91" s="33" t="str">
        <f>E21</f>
        <v xml:space="preserve"> 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31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0" t="s">
        <v>96</v>
      </c>
      <c r="D94" s="151"/>
      <c r="E94" s="151"/>
      <c r="F94" s="151"/>
      <c r="G94" s="151"/>
      <c r="H94" s="151"/>
      <c r="I94" s="151"/>
      <c r="J94" s="152" t="s">
        <v>97</v>
      </c>
      <c r="K94" s="151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3" t="s">
        <v>98</v>
      </c>
      <c r="D96" s="37"/>
      <c r="E96" s="37"/>
      <c r="F96" s="37"/>
      <c r="G96" s="37"/>
      <c r="H96" s="37"/>
      <c r="I96" s="37"/>
      <c r="J96" s="85">
        <f>J138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99</v>
      </c>
    </row>
    <row r="97" spans="2:12" s="9" customFormat="1" ht="24.95" customHeight="1">
      <c r="B97" s="154"/>
      <c r="C97" s="155"/>
      <c r="D97" s="156" t="s">
        <v>100</v>
      </c>
      <c r="E97" s="157"/>
      <c r="F97" s="157"/>
      <c r="G97" s="157"/>
      <c r="H97" s="157"/>
      <c r="I97" s="157"/>
      <c r="J97" s="158">
        <f>J139</f>
        <v>0</v>
      </c>
      <c r="K97" s="155"/>
      <c r="L97" s="159"/>
    </row>
    <row r="98" spans="2:12" s="10" customFormat="1" ht="19.899999999999999" customHeight="1">
      <c r="B98" s="160"/>
      <c r="C98" s="105"/>
      <c r="D98" s="161" t="s">
        <v>101</v>
      </c>
      <c r="E98" s="162"/>
      <c r="F98" s="162"/>
      <c r="G98" s="162"/>
      <c r="H98" s="162"/>
      <c r="I98" s="162"/>
      <c r="J98" s="163">
        <f>J140</f>
        <v>0</v>
      </c>
      <c r="K98" s="105"/>
      <c r="L98" s="164"/>
    </row>
    <row r="99" spans="2:12" s="10" customFormat="1" ht="14.85" customHeight="1">
      <c r="B99" s="160"/>
      <c r="C99" s="105"/>
      <c r="D99" s="161" t="s">
        <v>102</v>
      </c>
      <c r="E99" s="162"/>
      <c r="F99" s="162"/>
      <c r="G99" s="162"/>
      <c r="H99" s="162"/>
      <c r="I99" s="162"/>
      <c r="J99" s="163">
        <f>J141</f>
        <v>0</v>
      </c>
      <c r="K99" s="105"/>
      <c r="L99" s="164"/>
    </row>
    <row r="100" spans="2:12" s="10" customFormat="1" ht="19.899999999999999" customHeight="1">
      <c r="B100" s="160"/>
      <c r="C100" s="105"/>
      <c r="D100" s="161" t="s">
        <v>103</v>
      </c>
      <c r="E100" s="162"/>
      <c r="F100" s="162"/>
      <c r="G100" s="162"/>
      <c r="H100" s="162"/>
      <c r="I100" s="162"/>
      <c r="J100" s="163">
        <f>J155</f>
        <v>0</v>
      </c>
      <c r="K100" s="105"/>
      <c r="L100" s="164"/>
    </row>
    <row r="101" spans="2:12" s="10" customFormat="1" ht="14.85" customHeight="1">
      <c r="B101" s="160"/>
      <c r="C101" s="105"/>
      <c r="D101" s="161" t="s">
        <v>104</v>
      </c>
      <c r="E101" s="162"/>
      <c r="F101" s="162"/>
      <c r="G101" s="162"/>
      <c r="H101" s="162"/>
      <c r="I101" s="162"/>
      <c r="J101" s="163">
        <f>J156</f>
        <v>0</v>
      </c>
      <c r="K101" s="105"/>
      <c r="L101" s="164"/>
    </row>
    <row r="102" spans="2:12" s="10" customFormat="1" ht="14.85" customHeight="1">
      <c r="B102" s="160"/>
      <c r="C102" s="105"/>
      <c r="D102" s="161" t="s">
        <v>105</v>
      </c>
      <c r="E102" s="162"/>
      <c r="F102" s="162"/>
      <c r="G102" s="162"/>
      <c r="H102" s="162"/>
      <c r="I102" s="162"/>
      <c r="J102" s="163">
        <f>J179</f>
        <v>0</v>
      </c>
      <c r="K102" s="105"/>
      <c r="L102" s="164"/>
    </row>
    <row r="103" spans="2:12" s="10" customFormat="1" ht="14.85" customHeight="1">
      <c r="B103" s="160"/>
      <c r="C103" s="105"/>
      <c r="D103" s="161" t="s">
        <v>106</v>
      </c>
      <c r="E103" s="162"/>
      <c r="F103" s="162"/>
      <c r="G103" s="162"/>
      <c r="H103" s="162"/>
      <c r="I103" s="162"/>
      <c r="J103" s="163">
        <f>J196</f>
        <v>0</v>
      </c>
      <c r="K103" s="105"/>
      <c r="L103" s="164"/>
    </row>
    <row r="104" spans="2:12" s="10" customFormat="1" ht="14.85" customHeight="1">
      <c r="B104" s="160"/>
      <c r="C104" s="105"/>
      <c r="D104" s="161" t="s">
        <v>107</v>
      </c>
      <c r="E104" s="162"/>
      <c r="F104" s="162"/>
      <c r="G104" s="162"/>
      <c r="H104" s="162"/>
      <c r="I104" s="162"/>
      <c r="J104" s="163">
        <f>J214</f>
        <v>0</v>
      </c>
      <c r="K104" s="105"/>
      <c r="L104" s="164"/>
    </row>
    <row r="105" spans="2:12" s="10" customFormat="1" ht="19.899999999999999" customHeight="1">
      <c r="B105" s="160"/>
      <c r="C105" s="105"/>
      <c r="D105" s="161" t="s">
        <v>108</v>
      </c>
      <c r="E105" s="162"/>
      <c r="F105" s="162"/>
      <c r="G105" s="162"/>
      <c r="H105" s="162"/>
      <c r="I105" s="162"/>
      <c r="J105" s="163">
        <f>J217</f>
        <v>0</v>
      </c>
      <c r="K105" s="105"/>
      <c r="L105" s="164"/>
    </row>
    <row r="106" spans="2:12" s="9" customFormat="1" ht="24.95" customHeight="1">
      <c r="B106" s="154"/>
      <c r="C106" s="155"/>
      <c r="D106" s="156" t="s">
        <v>109</v>
      </c>
      <c r="E106" s="157"/>
      <c r="F106" s="157"/>
      <c r="G106" s="157"/>
      <c r="H106" s="157"/>
      <c r="I106" s="157"/>
      <c r="J106" s="158">
        <f>J224</f>
        <v>0</v>
      </c>
      <c r="K106" s="155"/>
      <c r="L106" s="159"/>
    </row>
    <row r="107" spans="2:12" s="10" customFormat="1" ht="19.899999999999999" customHeight="1">
      <c r="B107" s="160"/>
      <c r="C107" s="105"/>
      <c r="D107" s="161" t="s">
        <v>110</v>
      </c>
      <c r="E107" s="162"/>
      <c r="F107" s="162"/>
      <c r="G107" s="162"/>
      <c r="H107" s="162"/>
      <c r="I107" s="162"/>
      <c r="J107" s="163">
        <f>J225</f>
        <v>0</v>
      </c>
      <c r="K107" s="105"/>
      <c r="L107" s="164"/>
    </row>
    <row r="108" spans="2:12" s="10" customFormat="1" ht="19.899999999999999" customHeight="1">
      <c r="B108" s="160"/>
      <c r="C108" s="105"/>
      <c r="D108" s="161" t="s">
        <v>111</v>
      </c>
      <c r="E108" s="162"/>
      <c r="F108" s="162"/>
      <c r="G108" s="162"/>
      <c r="H108" s="162"/>
      <c r="I108" s="162"/>
      <c r="J108" s="163">
        <f>J270</f>
        <v>0</v>
      </c>
      <c r="K108" s="105"/>
      <c r="L108" s="164"/>
    </row>
    <row r="109" spans="2:12" s="10" customFormat="1" ht="19.899999999999999" customHeight="1">
      <c r="B109" s="160"/>
      <c r="C109" s="105"/>
      <c r="D109" s="161" t="s">
        <v>112</v>
      </c>
      <c r="E109" s="162"/>
      <c r="F109" s="162"/>
      <c r="G109" s="162"/>
      <c r="H109" s="162"/>
      <c r="I109" s="162"/>
      <c r="J109" s="163">
        <f>J341</f>
        <v>0</v>
      </c>
      <c r="K109" s="105"/>
      <c r="L109" s="164"/>
    </row>
    <row r="110" spans="2:12" s="10" customFormat="1" ht="19.899999999999999" customHeight="1">
      <c r="B110" s="160"/>
      <c r="C110" s="105"/>
      <c r="D110" s="161" t="s">
        <v>113</v>
      </c>
      <c r="E110" s="162"/>
      <c r="F110" s="162"/>
      <c r="G110" s="162"/>
      <c r="H110" s="162"/>
      <c r="I110" s="162"/>
      <c r="J110" s="163">
        <f>J374</f>
        <v>0</v>
      </c>
      <c r="K110" s="105"/>
      <c r="L110" s="164"/>
    </row>
    <row r="111" spans="2:12" s="10" customFormat="1" ht="19.899999999999999" customHeight="1">
      <c r="B111" s="160"/>
      <c r="C111" s="105"/>
      <c r="D111" s="161" t="s">
        <v>114</v>
      </c>
      <c r="E111" s="162"/>
      <c r="F111" s="162"/>
      <c r="G111" s="162"/>
      <c r="H111" s="162"/>
      <c r="I111" s="162"/>
      <c r="J111" s="163">
        <f>J391</f>
        <v>0</v>
      </c>
      <c r="K111" s="105"/>
      <c r="L111" s="164"/>
    </row>
    <row r="112" spans="2:12" s="10" customFormat="1" ht="19.899999999999999" customHeight="1">
      <c r="B112" s="160"/>
      <c r="C112" s="105"/>
      <c r="D112" s="161" t="s">
        <v>115</v>
      </c>
      <c r="E112" s="162"/>
      <c r="F112" s="162"/>
      <c r="G112" s="162"/>
      <c r="H112" s="162"/>
      <c r="I112" s="162"/>
      <c r="J112" s="163">
        <f>J412</f>
        <v>0</v>
      </c>
      <c r="K112" s="105"/>
      <c r="L112" s="164"/>
    </row>
    <row r="113" spans="1:31" s="10" customFormat="1" ht="19.899999999999999" customHeight="1">
      <c r="B113" s="160"/>
      <c r="C113" s="105"/>
      <c r="D113" s="161" t="s">
        <v>116</v>
      </c>
      <c r="E113" s="162"/>
      <c r="F113" s="162"/>
      <c r="G113" s="162"/>
      <c r="H113" s="162"/>
      <c r="I113" s="162"/>
      <c r="J113" s="163">
        <f>J472</f>
        <v>0</v>
      </c>
      <c r="K113" s="105"/>
      <c r="L113" s="164"/>
    </row>
    <row r="114" spans="1:31" s="10" customFormat="1" ht="19.899999999999999" customHeight="1">
      <c r="B114" s="160"/>
      <c r="C114" s="105"/>
      <c r="D114" s="161" t="s">
        <v>117</v>
      </c>
      <c r="E114" s="162"/>
      <c r="F114" s="162"/>
      <c r="G114" s="162"/>
      <c r="H114" s="162"/>
      <c r="I114" s="162"/>
      <c r="J114" s="163">
        <f>J478</f>
        <v>0</v>
      </c>
      <c r="K114" s="105"/>
      <c r="L114" s="164"/>
    </row>
    <row r="115" spans="1:31" s="10" customFormat="1" ht="19.899999999999999" customHeight="1">
      <c r="B115" s="160"/>
      <c r="C115" s="105"/>
      <c r="D115" s="161" t="s">
        <v>118</v>
      </c>
      <c r="E115" s="162"/>
      <c r="F115" s="162"/>
      <c r="G115" s="162"/>
      <c r="H115" s="162"/>
      <c r="I115" s="162"/>
      <c r="J115" s="163">
        <f>J487</f>
        <v>0</v>
      </c>
      <c r="K115" s="105"/>
      <c r="L115" s="164"/>
    </row>
    <row r="116" spans="1:31" s="10" customFormat="1" ht="19.899999999999999" customHeight="1">
      <c r="B116" s="160"/>
      <c r="C116" s="105"/>
      <c r="D116" s="161" t="s">
        <v>119</v>
      </c>
      <c r="E116" s="162"/>
      <c r="F116" s="162"/>
      <c r="G116" s="162"/>
      <c r="H116" s="162"/>
      <c r="I116" s="162"/>
      <c r="J116" s="163">
        <f>J494</f>
        <v>0</v>
      </c>
      <c r="K116" s="105"/>
      <c r="L116" s="164"/>
    </row>
    <row r="117" spans="1:31" s="9" customFormat="1" ht="24.95" customHeight="1">
      <c r="B117" s="154"/>
      <c r="C117" s="155"/>
      <c r="D117" s="156" t="s">
        <v>120</v>
      </c>
      <c r="E117" s="157"/>
      <c r="F117" s="157"/>
      <c r="G117" s="157"/>
      <c r="H117" s="157"/>
      <c r="I117" s="157"/>
      <c r="J117" s="158">
        <f>J519</f>
        <v>0</v>
      </c>
      <c r="K117" s="155"/>
      <c r="L117" s="159"/>
    </row>
    <row r="118" spans="1:31" s="9" customFormat="1" ht="24.95" customHeight="1">
      <c r="B118" s="154"/>
      <c r="C118" s="155"/>
      <c r="D118" s="156" t="s">
        <v>121</v>
      </c>
      <c r="E118" s="157"/>
      <c r="F118" s="157"/>
      <c r="G118" s="157"/>
      <c r="H118" s="157"/>
      <c r="I118" s="157"/>
      <c r="J118" s="158">
        <f>J523</f>
        <v>0</v>
      </c>
      <c r="K118" s="155"/>
      <c r="L118" s="159"/>
    </row>
    <row r="119" spans="1:31" s="2" customFormat="1" ht="21.7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6.95" customHeight="1">
      <c r="A120" s="35"/>
      <c r="B120" s="55"/>
      <c r="C120" s="56"/>
      <c r="D120" s="56"/>
      <c r="E120" s="56"/>
      <c r="F120" s="56"/>
      <c r="G120" s="56"/>
      <c r="H120" s="56"/>
      <c r="I120" s="56"/>
      <c r="J120" s="56"/>
      <c r="K120" s="56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4" spans="1:31" s="2" customFormat="1" ht="6.95" customHeight="1">
      <c r="A124" s="35"/>
      <c r="B124" s="57"/>
      <c r="C124" s="58"/>
      <c r="D124" s="58"/>
      <c r="E124" s="58"/>
      <c r="F124" s="58"/>
      <c r="G124" s="58"/>
      <c r="H124" s="58"/>
      <c r="I124" s="58"/>
      <c r="J124" s="58"/>
      <c r="K124" s="58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24.95" customHeight="1">
      <c r="A125" s="35"/>
      <c r="B125" s="36"/>
      <c r="C125" s="24" t="s">
        <v>122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2" customHeight="1">
      <c r="A127" s="35"/>
      <c r="B127" s="36"/>
      <c r="C127" s="30" t="s">
        <v>16</v>
      </c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6.5" customHeight="1">
      <c r="A128" s="35"/>
      <c r="B128" s="36"/>
      <c r="C128" s="37"/>
      <c r="D128" s="37"/>
      <c r="E128" s="321" t="str">
        <f>E7</f>
        <v>Oprava podkroví objektu č.p.325</v>
      </c>
      <c r="F128" s="322"/>
      <c r="G128" s="322"/>
      <c r="H128" s="322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30" t="s">
        <v>93</v>
      </c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6.5" customHeight="1">
      <c r="A130" s="35"/>
      <c r="B130" s="36"/>
      <c r="C130" s="37"/>
      <c r="D130" s="37"/>
      <c r="E130" s="269" t="str">
        <f>E9</f>
        <v>D.1.1 - Archiktektonicko stavební řešení</v>
      </c>
      <c r="F130" s="323"/>
      <c r="G130" s="323"/>
      <c r="H130" s="323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6.95" customHeight="1">
      <c r="A131" s="35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2" customHeight="1">
      <c r="A132" s="35"/>
      <c r="B132" s="36"/>
      <c r="C132" s="30" t="s">
        <v>20</v>
      </c>
      <c r="D132" s="37"/>
      <c r="E132" s="37"/>
      <c r="F132" s="28" t="str">
        <f>F12</f>
        <v xml:space="preserve"> </v>
      </c>
      <c r="G132" s="37"/>
      <c r="H132" s="37"/>
      <c r="I132" s="30" t="s">
        <v>22</v>
      </c>
      <c r="J132" s="67" t="str">
        <f>IF(J12="","",J12)</f>
        <v>31. 7. 2020</v>
      </c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6.95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52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5.2" customHeight="1">
      <c r="A134" s="35"/>
      <c r="B134" s="36"/>
      <c r="C134" s="30" t="s">
        <v>24</v>
      </c>
      <c r="D134" s="37"/>
      <c r="E134" s="37"/>
      <c r="F134" s="28" t="str">
        <f>E15</f>
        <v xml:space="preserve"> </v>
      </c>
      <c r="G134" s="37"/>
      <c r="H134" s="37"/>
      <c r="I134" s="30" t="s">
        <v>29</v>
      </c>
      <c r="J134" s="33" t="str">
        <f>E21</f>
        <v xml:space="preserve"> </v>
      </c>
      <c r="K134" s="37"/>
      <c r="L134" s="52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5.2" customHeight="1">
      <c r="A135" s="35"/>
      <c r="B135" s="36"/>
      <c r="C135" s="30" t="s">
        <v>27</v>
      </c>
      <c r="D135" s="37"/>
      <c r="E135" s="37"/>
      <c r="F135" s="28" t="str">
        <f>IF(E18="","",E18)</f>
        <v>Vyplň údaj</v>
      </c>
      <c r="G135" s="37"/>
      <c r="H135" s="37"/>
      <c r="I135" s="30" t="s">
        <v>31</v>
      </c>
      <c r="J135" s="33" t="str">
        <f>E24</f>
        <v xml:space="preserve"> </v>
      </c>
      <c r="K135" s="37"/>
      <c r="L135" s="52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0.35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52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11" customFormat="1" ht="29.25" customHeight="1">
      <c r="A137" s="165"/>
      <c r="B137" s="166"/>
      <c r="C137" s="167" t="s">
        <v>123</v>
      </c>
      <c r="D137" s="168" t="s">
        <v>58</v>
      </c>
      <c r="E137" s="168" t="s">
        <v>54</v>
      </c>
      <c r="F137" s="168" t="s">
        <v>55</v>
      </c>
      <c r="G137" s="168" t="s">
        <v>124</v>
      </c>
      <c r="H137" s="168" t="s">
        <v>125</v>
      </c>
      <c r="I137" s="168" t="s">
        <v>126</v>
      </c>
      <c r="J137" s="169" t="s">
        <v>97</v>
      </c>
      <c r="K137" s="170" t="s">
        <v>127</v>
      </c>
      <c r="L137" s="171"/>
      <c r="M137" s="76" t="s">
        <v>1</v>
      </c>
      <c r="N137" s="77" t="s">
        <v>37</v>
      </c>
      <c r="O137" s="77" t="s">
        <v>128</v>
      </c>
      <c r="P137" s="77" t="s">
        <v>129</v>
      </c>
      <c r="Q137" s="77" t="s">
        <v>130</v>
      </c>
      <c r="R137" s="77" t="s">
        <v>131</v>
      </c>
      <c r="S137" s="77" t="s">
        <v>132</v>
      </c>
      <c r="T137" s="78" t="s">
        <v>133</v>
      </c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</row>
    <row r="138" spans="1:65" s="2" customFormat="1" ht="22.9" customHeight="1">
      <c r="A138" s="35"/>
      <c r="B138" s="36"/>
      <c r="C138" s="83" t="s">
        <v>134</v>
      </c>
      <c r="D138" s="37"/>
      <c r="E138" s="37"/>
      <c r="F138" s="37"/>
      <c r="G138" s="37"/>
      <c r="H138" s="37"/>
      <c r="I138" s="37"/>
      <c r="J138" s="172">
        <f>BK138</f>
        <v>0</v>
      </c>
      <c r="K138" s="37"/>
      <c r="L138" s="40"/>
      <c r="M138" s="79"/>
      <c r="N138" s="173"/>
      <c r="O138" s="80"/>
      <c r="P138" s="174">
        <f>P139+P224+P519+P523</f>
        <v>0</v>
      </c>
      <c r="Q138" s="80"/>
      <c r="R138" s="174">
        <f>R139+R224+R519+R523</f>
        <v>10.36023374</v>
      </c>
      <c r="S138" s="80"/>
      <c r="T138" s="175">
        <f>T139+T224+T519+T523</f>
        <v>11.01153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72</v>
      </c>
      <c r="AU138" s="18" t="s">
        <v>99</v>
      </c>
      <c r="BK138" s="176">
        <f>BK139+BK224+BK519+BK523</f>
        <v>0</v>
      </c>
    </row>
    <row r="139" spans="1:65" s="12" customFormat="1" ht="25.9" customHeight="1">
      <c r="B139" s="177"/>
      <c r="C139" s="178"/>
      <c r="D139" s="179" t="s">
        <v>72</v>
      </c>
      <c r="E139" s="180" t="s">
        <v>135</v>
      </c>
      <c r="F139" s="180" t="s">
        <v>136</v>
      </c>
      <c r="G139" s="178"/>
      <c r="H139" s="178"/>
      <c r="I139" s="181"/>
      <c r="J139" s="182">
        <f>BK139</f>
        <v>0</v>
      </c>
      <c r="K139" s="178"/>
      <c r="L139" s="183"/>
      <c r="M139" s="184"/>
      <c r="N139" s="185"/>
      <c r="O139" s="185"/>
      <c r="P139" s="186">
        <f>P140+P155+P217</f>
        <v>0</v>
      </c>
      <c r="Q139" s="185"/>
      <c r="R139" s="186">
        <f>R140+R155+R217</f>
        <v>0.4327452</v>
      </c>
      <c r="S139" s="185"/>
      <c r="T139" s="187">
        <f>T140+T155+T217</f>
        <v>1.2972399999999999</v>
      </c>
      <c r="AR139" s="188" t="s">
        <v>80</v>
      </c>
      <c r="AT139" s="189" t="s">
        <v>72</v>
      </c>
      <c r="AU139" s="189" t="s">
        <v>73</v>
      </c>
      <c r="AY139" s="188" t="s">
        <v>137</v>
      </c>
      <c r="BK139" s="190">
        <f>BK140+BK155+BK217</f>
        <v>0</v>
      </c>
    </row>
    <row r="140" spans="1:65" s="12" customFormat="1" ht="22.9" customHeight="1">
      <c r="B140" s="177"/>
      <c r="C140" s="178"/>
      <c r="D140" s="179" t="s">
        <v>72</v>
      </c>
      <c r="E140" s="191" t="s">
        <v>138</v>
      </c>
      <c r="F140" s="191" t="s">
        <v>139</v>
      </c>
      <c r="G140" s="178"/>
      <c r="H140" s="178"/>
      <c r="I140" s="181"/>
      <c r="J140" s="192">
        <f>BK140</f>
        <v>0</v>
      </c>
      <c r="K140" s="178"/>
      <c r="L140" s="183"/>
      <c r="M140" s="184"/>
      <c r="N140" s="185"/>
      <c r="O140" s="185"/>
      <c r="P140" s="186">
        <f>P141</f>
        <v>0</v>
      </c>
      <c r="Q140" s="185"/>
      <c r="R140" s="186">
        <f>R141</f>
        <v>0.415854</v>
      </c>
      <c r="S140" s="185"/>
      <c r="T140" s="187">
        <f>T141</f>
        <v>0</v>
      </c>
      <c r="AR140" s="188" t="s">
        <v>80</v>
      </c>
      <c r="AT140" s="189" t="s">
        <v>72</v>
      </c>
      <c r="AU140" s="189" t="s">
        <v>80</v>
      </c>
      <c r="AY140" s="188" t="s">
        <v>137</v>
      </c>
      <c r="BK140" s="190">
        <f>BK141</f>
        <v>0</v>
      </c>
    </row>
    <row r="141" spans="1:65" s="12" customFormat="1" ht="20.85" customHeight="1">
      <c r="B141" s="177"/>
      <c r="C141" s="178"/>
      <c r="D141" s="179" t="s">
        <v>72</v>
      </c>
      <c r="E141" s="191" t="s">
        <v>140</v>
      </c>
      <c r="F141" s="191" t="s">
        <v>141</v>
      </c>
      <c r="G141" s="178"/>
      <c r="H141" s="178"/>
      <c r="I141" s="181"/>
      <c r="J141" s="192">
        <f>BK141</f>
        <v>0</v>
      </c>
      <c r="K141" s="178"/>
      <c r="L141" s="183"/>
      <c r="M141" s="184"/>
      <c r="N141" s="185"/>
      <c r="O141" s="185"/>
      <c r="P141" s="186">
        <f>SUM(P142:P154)</f>
        <v>0</v>
      </c>
      <c r="Q141" s="185"/>
      <c r="R141" s="186">
        <f>SUM(R142:R154)</f>
        <v>0.415854</v>
      </c>
      <c r="S141" s="185"/>
      <c r="T141" s="187">
        <f>SUM(T142:T154)</f>
        <v>0</v>
      </c>
      <c r="AR141" s="188" t="s">
        <v>80</v>
      </c>
      <c r="AT141" s="189" t="s">
        <v>72</v>
      </c>
      <c r="AU141" s="189" t="s">
        <v>84</v>
      </c>
      <c r="AY141" s="188" t="s">
        <v>137</v>
      </c>
      <c r="BK141" s="190">
        <f>SUM(BK142:BK154)</f>
        <v>0</v>
      </c>
    </row>
    <row r="142" spans="1:65" s="2" customFormat="1" ht="21.75" customHeight="1">
      <c r="A142" s="35"/>
      <c r="B142" s="36"/>
      <c r="C142" s="193" t="s">
        <v>80</v>
      </c>
      <c r="D142" s="193" t="s">
        <v>142</v>
      </c>
      <c r="E142" s="194" t="s">
        <v>143</v>
      </c>
      <c r="F142" s="195" t="s">
        <v>144</v>
      </c>
      <c r="G142" s="196" t="s">
        <v>145</v>
      </c>
      <c r="H142" s="197">
        <v>3.4</v>
      </c>
      <c r="I142" s="198"/>
      <c r="J142" s="199">
        <f>ROUND(I142*H142,2)</f>
        <v>0</v>
      </c>
      <c r="K142" s="200"/>
      <c r="L142" s="40"/>
      <c r="M142" s="201" t="s">
        <v>1</v>
      </c>
      <c r="N142" s="202" t="s">
        <v>39</v>
      </c>
      <c r="O142" s="72"/>
      <c r="P142" s="203">
        <f>O142*H142</f>
        <v>0</v>
      </c>
      <c r="Q142" s="203">
        <v>8.2500000000000004E-3</v>
      </c>
      <c r="R142" s="203">
        <f>Q142*H142</f>
        <v>2.8050000000000002E-2</v>
      </c>
      <c r="S142" s="203">
        <v>0</v>
      </c>
      <c r="T142" s="20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5" t="s">
        <v>146</v>
      </c>
      <c r="AT142" s="205" t="s">
        <v>142</v>
      </c>
      <c r="AU142" s="205" t="s">
        <v>147</v>
      </c>
      <c r="AY142" s="18" t="s">
        <v>137</v>
      </c>
      <c r="BE142" s="206">
        <f>IF(N142="základní",J142,0)</f>
        <v>0</v>
      </c>
      <c r="BF142" s="206">
        <f>IF(N142="snížená",J142,0)</f>
        <v>0</v>
      </c>
      <c r="BG142" s="206">
        <f>IF(N142="zákl. přenesená",J142,0)</f>
        <v>0</v>
      </c>
      <c r="BH142" s="206">
        <f>IF(N142="sníž. přenesená",J142,0)</f>
        <v>0</v>
      </c>
      <c r="BI142" s="206">
        <f>IF(N142="nulová",J142,0)</f>
        <v>0</v>
      </c>
      <c r="BJ142" s="18" t="s">
        <v>84</v>
      </c>
      <c r="BK142" s="206">
        <f>ROUND(I142*H142,2)</f>
        <v>0</v>
      </c>
      <c r="BL142" s="18" t="s">
        <v>146</v>
      </c>
      <c r="BM142" s="205" t="s">
        <v>148</v>
      </c>
    </row>
    <row r="143" spans="1:65" s="13" customFormat="1" ht="11.25">
      <c r="B143" s="207"/>
      <c r="C143" s="208"/>
      <c r="D143" s="209" t="s">
        <v>149</v>
      </c>
      <c r="E143" s="210" t="s">
        <v>1</v>
      </c>
      <c r="F143" s="211" t="s">
        <v>150</v>
      </c>
      <c r="G143" s="208"/>
      <c r="H143" s="212">
        <v>3.4</v>
      </c>
      <c r="I143" s="213"/>
      <c r="J143" s="208"/>
      <c r="K143" s="208"/>
      <c r="L143" s="214"/>
      <c r="M143" s="215"/>
      <c r="N143" s="216"/>
      <c r="O143" s="216"/>
      <c r="P143" s="216"/>
      <c r="Q143" s="216"/>
      <c r="R143" s="216"/>
      <c r="S143" s="216"/>
      <c r="T143" s="217"/>
      <c r="AT143" s="218" t="s">
        <v>149</v>
      </c>
      <c r="AU143" s="218" t="s">
        <v>147</v>
      </c>
      <c r="AV143" s="13" t="s">
        <v>84</v>
      </c>
      <c r="AW143" s="13" t="s">
        <v>30</v>
      </c>
      <c r="AX143" s="13" t="s">
        <v>73</v>
      </c>
      <c r="AY143" s="218" t="s">
        <v>137</v>
      </c>
    </row>
    <row r="144" spans="1:65" s="14" customFormat="1" ht="11.25">
      <c r="B144" s="219"/>
      <c r="C144" s="220"/>
      <c r="D144" s="209" t="s">
        <v>149</v>
      </c>
      <c r="E144" s="221" t="s">
        <v>1</v>
      </c>
      <c r="F144" s="222" t="s">
        <v>151</v>
      </c>
      <c r="G144" s="220"/>
      <c r="H144" s="223">
        <v>3.4</v>
      </c>
      <c r="I144" s="224"/>
      <c r="J144" s="220"/>
      <c r="K144" s="220"/>
      <c r="L144" s="225"/>
      <c r="M144" s="226"/>
      <c r="N144" s="227"/>
      <c r="O144" s="227"/>
      <c r="P144" s="227"/>
      <c r="Q144" s="227"/>
      <c r="R144" s="227"/>
      <c r="S144" s="227"/>
      <c r="T144" s="228"/>
      <c r="AT144" s="229" t="s">
        <v>149</v>
      </c>
      <c r="AU144" s="229" t="s">
        <v>147</v>
      </c>
      <c r="AV144" s="14" t="s">
        <v>147</v>
      </c>
      <c r="AW144" s="14" t="s">
        <v>30</v>
      </c>
      <c r="AX144" s="14" t="s">
        <v>80</v>
      </c>
      <c r="AY144" s="229" t="s">
        <v>137</v>
      </c>
    </row>
    <row r="145" spans="1:65" s="2" customFormat="1" ht="55.5" customHeight="1">
      <c r="A145" s="35"/>
      <c r="B145" s="36"/>
      <c r="C145" s="230" t="s">
        <v>84</v>
      </c>
      <c r="D145" s="230" t="s">
        <v>152</v>
      </c>
      <c r="E145" s="231" t="s">
        <v>153</v>
      </c>
      <c r="F145" s="232" t="s">
        <v>154</v>
      </c>
      <c r="G145" s="233" t="s">
        <v>145</v>
      </c>
      <c r="H145" s="234">
        <v>3.468</v>
      </c>
      <c r="I145" s="235"/>
      <c r="J145" s="236">
        <f>ROUND(I145*H145,2)</f>
        <v>0</v>
      </c>
      <c r="K145" s="237"/>
      <c r="L145" s="238"/>
      <c r="M145" s="239" t="s">
        <v>1</v>
      </c>
      <c r="N145" s="240" t="s">
        <v>39</v>
      </c>
      <c r="O145" s="72"/>
      <c r="P145" s="203">
        <f>O145*H145</f>
        <v>0</v>
      </c>
      <c r="Q145" s="203">
        <v>1.4E-3</v>
      </c>
      <c r="R145" s="203">
        <f>Q145*H145</f>
        <v>4.8551999999999996E-3</v>
      </c>
      <c r="S145" s="203">
        <v>0</v>
      </c>
      <c r="T145" s="20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5" t="s">
        <v>155</v>
      </c>
      <c r="AT145" s="205" t="s">
        <v>152</v>
      </c>
      <c r="AU145" s="205" t="s">
        <v>147</v>
      </c>
      <c r="AY145" s="18" t="s">
        <v>137</v>
      </c>
      <c r="BE145" s="206">
        <f>IF(N145="základní",J145,0)</f>
        <v>0</v>
      </c>
      <c r="BF145" s="206">
        <f>IF(N145="snížená",J145,0)</f>
        <v>0</v>
      </c>
      <c r="BG145" s="206">
        <f>IF(N145="zákl. přenesená",J145,0)</f>
        <v>0</v>
      </c>
      <c r="BH145" s="206">
        <f>IF(N145="sníž. přenesená",J145,0)</f>
        <v>0</v>
      </c>
      <c r="BI145" s="206">
        <f>IF(N145="nulová",J145,0)</f>
        <v>0</v>
      </c>
      <c r="BJ145" s="18" t="s">
        <v>84</v>
      </c>
      <c r="BK145" s="206">
        <f>ROUND(I145*H145,2)</f>
        <v>0</v>
      </c>
      <c r="BL145" s="18" t="s">
        <v>146</v>
      </c>
      <c r="BM145" s="205" t="s">
        <v>156</v>
      </c>
    </row>
    <row r="146" spans="1:65" s="13" customFormat="1" ht="11.25">
      <c r="B146" s="207"/>
      <c r="C146" s="208"/>
      <c r="D146" s="209" t="s">
        <v>149</v>
      </c>
      <c r="E146" s="210" t="s">
        <v>1</v>
      </c>
      <c r="F146" s="211" t="s">
        <v>157</v>
      </c>
      <c r="G146" s="208"/>
      <c r="H146" s="212">
        <v>3.468</v>
      </c>
      <c r="I146" s="213"/>
      <c r="J146" s="208"/>
      <c r="K146" s="208"/>
      <c r="L146" s="214"/>
      <c r="M146" s="215"/>
      <c r="N146" s="216"/>
      <c r="O146" s="216"/>
      <c r="P146" s="216"/>
      <c r="Q146" s="216"/>
      <c r="R146" s="216"/>
      <c r="S146" s="216"/>
      <c r="T146" s="217"/>
      <c r="AT146" s="218" t="s">
        <v>149</v>
      </c>
      <c r="AU146" s="218" t="s">
        <v>147</v>
      </c>
      <c r="AV146" s="13" t="s">
        <v>84</v>
      </c>
      <c r="AW146" s="13" t="s">
        <v>30</v>
      </c>
      <c r="AX146" s="13" t="s">
        <v>80</v>
      </c>
      <c r="AY146" s="218" t="s">
        <v>137</v>
      </c>
    </row>
    <row r="147" spans="1:65" s="2" customFormat="1" ht="21.75" customHeight="1">
      <c r="A147" s="35"/>
      <c r="B147" s="36"/>
      <c r="C147" s="193" t="s">
        <v>147</v>
      </c>
      <c r="D147" s="193" t="s">
        <v>142</v>
      </c>
      <c r="E147" s="194" t="s">
        <v>158</v>
      </c>
      <c r="F147" s="195" t="s">
        <v>159</v>
      </c>
      <c r="G147" s="196" t="s">
        <v>145</v>
      </c>
      <c r="H147" s="197">
        <v>27</v>
      </c>
      <c r="I147" s="198"/>
      <c r="J147" s="199">
        <f>ROUND(I147*H147,2)</f>
        <v>0</v>
      </c>
      <c r="K147" s="200"/>
      <c r="L147" s="40"/>
      <c r="M147" s="201" t="s">
        <v>1</v>
      </c>
      <c r="N147" s="202" t="s">
        <v>39</v>
      </c>
      <c r="O147" s="72"/>
      <c r="P147" s="203">
        <f>O147*H147</f>
        <v>0</v>
      </c>
      <c r="Q147" s="203">
        <v>8.5000000000000006E-3</v>
      </c>
      <c r="R147" s="203">
        <f>Q147*H147</f>
        <v>0.22950000000000001</v>
      </c>
      <c r="S147" s="203">
        <v>0</v>
      </c>
      <c r="T147" s="20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5" t="s">
        <v>146</v>
      </c>
      <c r="AT147" s="205" t="s">
        <v>142</v>
      </c>
      <c r="AU147" s="205" t="s">
        <v>147</v>
      </c>
      <c r="AY147" s="18" t="s">
        <v>137</v>
      </c>
      <c r="BE147" s="206">
        <f>IF(N147="základní",J147,0)</f>
        <v>0</v>
      </c>
      <c r="BF147" s="206">
        <f>IF(N147="snížená",J147,0)</f>
        <v>0</v>
      </c>
      <c r="BG147" s="206">
        <f>IF(N147="zákl. přenesená",J147,0)</f>
        <v>0</v>
      </c>
      <c r="BH147" s="206">
        <f>IF(N147="sníž. přenesená",J147,0)</f>
        <v>0</v>
      </c>
      <c r="BI147" s="206">
        <f>IF(N147="nulová",J147,0)</f>
        <v>0</v>
      </c>
      <c r="BJ147" s="18" t="s">
        <v>84</v>
      </c>
      <c r="BK147" s="206">
        <f>ROUND(I147*H147,2)</f>
        <v>0</v>
      </c>
      <c r="BL147" s="18" t="s">
        <v>146</v>
      </c>
      <c r="BM147" s="205" t="s">
        <v>160</v>
      </c>
    </row>
    <row r="148" spans="1:65" s="13" customFormat="1" ht="11.25">
      <c r="B148" s="207"/>
      <c r="C148" s="208"/>
      <c r="D148" s="209" t="s">
        <v>149</v>
      </c>
      <c r="E148" s="210" t="s">
        <v>1</v>
      </c>
      <c r="F148" s="211" t="s">
        <v>161</v>
      </c>
      <c r="G148" s="208"/>
      <c r="H148" s="212">
        <v>27</v>
      </c>
      <c r="I148" s="213"/>
      <c r="J148" s="208"/>
      <c r="K148" s="208"/>
      <c r="L148" s="214"/>
      <c r="M148" s="215"/>
      <c r="N148" s="216"/>
      <c r="O148" s="216"/>
      <c r="P148" s="216"/>
      <c r="Q148" s="216"/>
      <c r="R148" s="216"/>
      <c r="S148" s="216"/>
      <c r="T148" s="217"/>
      <c r="AT148" s="218" t="s">
        <v>149</v>
      </c>
      <c r="AU148" s="218" t="s">
        <v>147</v>
      </c>
      <c r="AV148" s="13" t="s">
        <v>84</v>
      </c>
      <c r="AW148" s="13" t="s">
        <v>30</v>
      </c>
      <c r="AX148" s="13" t="s">
        <v>73</v>
      </c>
      <c r="AY148" s="218" t="s">
        <v>137</v>
      </c>
    </row>
    <row r="149" spans="1:65" s="14" customFormat="1" ht="11.25">
      <c r="B149" s="219"/>
      <c r="C149" s="220"/>
      <c r="D149" s="209" t="s">
        <v>149</v>
      </c>
      <c r="E149" s="221" t="s">
        <v>1</v>
      </c>
      <c r="F149" s="222" t="s">
        <v>151</v>
      </c>
      <c r="G149" s="220"/>
      <c r="H149" s="223">
        <v>27</v>
      </c>
      <c r="I149" s="224"/>
      <c r="J149" s="220"/>
      <c r="K149" s="220"/>
      <c r="L149" s="225"/>
      <c r="M149" s="226"/>
      <c r="N149" s="227"/>
      <c r="O149" s="227"/>
      <c r="P149" s="227"/>
      <c r="Q149" s="227"/>
      <c r="R149" s="227"/>
      <c r="S149" s="227"/>
      <c r="T149" s="228"/>
      <c r="AT149" s="229" t="s">
        <v>149</v>
      </c>
      <c r="AU149" s="229" t="s">
        <v>147</v>
      </c>
      <c r="AV149" s="14" t="s">
        <v>147</v>
      </c>
      <c r="AW149" s="14" t="s">
        <v>30</v>
      </c>
      <c r="AX149" s="14" t="s">
        <v>80</v>
      </c>
      <c r="AY149" s="229" t="s">
        <v>137</v>
      </c>
    </row>
    <row r="150" spans="1:65" s="2" customFormat="1" ht="16.5" customHeight="1">
      <c r="A150" s="35"/>
      <c r="B150" s="36"/>
      <c r="C150" s="230" t="s">
        <v>146</v>
      </c>
      <c r="D150" s="230" t="s">
        <v>152</v>
      </c>
      <c r="E150" s="231" t="s">
        <v>162</v>
      </c>
      <c r="F150" s="232" t="s">
        <v>163</v>
      </c>
      <c r="G150" s="233" t="s">
        <v>145</v>
      </c>
      <c r="H150" s="234">
        <v>27.54</v>
      </c>
      <c r="I150" s="235"/>
      <c r="J150" s="236">
        <f>ROUND(I150*H150,2)</f>
        <v>0</v>
      </c>
      <c r="K150" s="237"/>
      <c r="L150" s="238"/>
      <c r="M150" s="239" t="s">
        <v>1</v>
      </c>
      <c r="N150" s="240" t="s">
        <v>39</v>
      </c>
      <c r="O150" s="72"/>
      <c r="P150" s="203">
        <f>O150*H150</f>
        <v>0</v>
      </c>
      <c r="Q150" s="203">
        <v>2.7200000000000002E-3</v>
      </c>
      <c r="R150" s="203">
        <f>Q150*H150</f>
        <v>7.4908799999999998E-2</v>
      </c>
      <c r="S150" s="203">
        <v>0</v>
      </c>
      <c r="T150" s="20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5" t="s">
        <v>155</v>
      </c>
      <c r="AT150" s="205" t="s">
        <v>152</v>
      </c>
      <c r="AU150" s="205" t="s">
        <v>147</v>
      </c>
      <c r="AY150" s="18" t="s">
        <v>137</v>
      </c>
      <c r="BE150" s="206">
        <f>IF(N150="základní",J150,0)</f>
        <v>0</v>
      </c>
      <c r="BF150" s="206">
        <f>IF(N150="snížená",J150,0)</f>
        <v>0</v>
      </c>
      <c r="BG150" s="206">
        <f>IF(N150="zákl. přenesená",J150,0)</f>
        <v>0</v>
      </c>
      <c r="BH150" s="206">
        <f>IF(N150="sníž. přenesená",J150,0)</f>
        <v>0</v>
      </c>
      <c r="BI150" s="206">
        <f>IF(N150="nulová",J150,0)</f>
        <v>0</v>
      </c>
      <c r="BJ150" s="18" t="s">
        <v>84</v>
      </c>
      <c r="BK150" s="206">
        <f>ROUND(I150*H150,2)</f>
        <v>0</v>
      </c>
      <c r="BL150" s="18" t="s">
        <v>146</v>
      </c>
      <c r="BM150" s="205" t="s">
        <v>164</v>
      </c>
    </row>
    <row r="151" spans="1:65" s="13" customFormat="1" ht="11.25">
      <c r="B151" s="207"/>
      <c r="C151" s="208"/>
      <c r="D151" s="209" t="s">
        <v>149</v>
      </c>
      <c r="E151" s="210" t="s">
        <v>1</v>
      </c>
      <c r="F151" s="211" t="s">
        <v>165</v>
      </c>
      <c r="G151" s="208"/>
      <c r="H151" s="212">
        <v>27.54</v>
      </c>
      <c r="I151" s="213"/>
      <c r="J151" s="208"/>
      <c r="K151" s="208"/>
      <c r="L151" s="214"/>
      <c r="M151" s="215"/>
      <c r="N151" s="216"/>
      <c r="O151" s="216"/>
      <c r="P151" s="216"/>
      <c r="Q151" s="216"/>
      <c r="R151" s="216"/>
      <c r="S151" s="216"/>
      <c r="T151" s="217"/>
      <c r="AT151" s="218" t="s">
        <v>149</v>
      </c>
      <c r="AU151" s="218" t="s">
        <v>147</v>
      </c>
      <c r="AV151" s="13" t="s">
        <v>84</v>
      </c>
      <c r="AW151" s="13" t="s">
        <v>30</v>
      </c>
      <c r="AX151" s="13" t="s">
        <v>80</v>
      </c>
      <c r="AY151" s="218" t="s">
        <v>137</v>
      </c>
    </row>
    <row r="152" spans="1:65" s="2" customFormat="1" ht="21.75" customHeight="1">
      <c r="A152" s="35"/>
      <c r="B152" s="36"/>
      <c r="C152" s="193" t="s">
        <v>166</v>
      </c>
      <c r="D152" s="193" t="s">
        <v>142</v>
      </c>
      <c r="E152" s="194" t="s">
        <v>167</v>
      </c>
      <c r="F152" s="195" t="s">
        <v>168</v>
      </c>
      <c r="G152" s="196" t="s">
        <v>145</v>
      </c>
      <c r="H152" s="197">
        <v>3.4</v>
      </c>
      <c r="I152" s="198"/>
      <c r="J152" s="199">
        <f>ROUND(I152*H152,2)</f>
        <v>0</v>
      </c>
      <c r="K152" s="200"/>
      <c r="L152" s="40"/>
      <c r="M152" s="201" t="s">
        <v>1</v>
      </c>
      <c r="N152" s="202" t="s">
        <v>39</v>
      </c>
      <c r="O152" s="72"/>
      <c r="P152" s="203">
        <f>O152*H152</f>
        <v>0</v>
      </c>
      <c r="Q152" s="203">
        <v>2.3099999999999999E-2</v>
      </c>
      <c r="R152" s="203">
        <f>Q152*H152</f>
        <v>7.8539999999999999E-2</v>
      </c>
      <c r="S152" s="203">
        <v>0</v>
      </c>
      <c r="T152" s="20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5" t="s">
        <v>146</v>
      </c>
      <c r="AT152" s="205" t="s">
        <v>142</v>
      </c>
      <c r="AU152" s="205" t="s">
        <v>147</v>
      </c>
      <c r="AY152" s="18" t="s">
        <v>137</v>
      </c>
      <c r="BE152" s="206">
        <f>IF(N152="základní",J152,0)</f>
        <v>0</v>
      </c>
      <c r="BF152" s="206">
        <f>IF(N152="snížená",J152,0)</f>
        <v>0</v>
      </c>
      <c r="BG152" s="206">
        <f>IF(N152="zákl. přenesená",J152,0)</f>
        <v>0</v>
      </c>
      <c r="BH152" s="206">
        <f>IF(N152="sníž. přenesená",J152,0)</f>
        <v>0</v>
      </c>
      <c r="BI152" s="206">
        <f>IF(N152="nulová",J152,0)</f>
        <v>0</v>
      </c>
      <c r="BJ152" s="18" t="s">
        <v>84</v>
      </c>
      <c r="BK152" s="206">
        <f>ROUND(I152*H152,2)</f>
        <v>0</v>
      </c>
      <c r="BL152" s="18" t="s">
        <v>146</v>
      </c>
      <c r="BM152" s="205" t="s">
        <v>169</v>
      </c>
    </row>
    <row r="153" spans="1:65" s="13" customFormat="1" ht="11.25">
      <c r="B153" s="207"/>
      <c r="C153" s="208"/>
      <c r="D153" s="209" t="s">
        <v>149</v>
      </c>
      <c r="E153" s="210" t="s">
        <v>1</v>
      </c>
      <c r="F153" s="211" t="s">
        <v>170</v>
      </c>
      <c r="G153" s="208"/>
      <c r="H153" s="212">
        <v>3.4</v>
      </c>
      <c r="I153" s="213"/>
      <c r="J153" s="208"/>
      <c r="K153" s="208"/>
      <c r="L153" s="214"/>
      <c r="M153" s="215"/>
      <c r="N153" s="216"/>
      <c r="O153" s="216"/>
      <c r="P153" s="216"/>
      <c r="Q153" s="216"/>
      <c r="R153" s="216"/>
      <c r="S153" s="216"/>
      <c r="T153" s="217"/>
      <c r="AT153" s="218" t="s">
        <v>149</v>
      </c>
      <c r="AU153" s="218" t="s">
        <v>147</v>
      </c>
      <c r="AV153" s="13" t="s">
        <v>84</v>
      </c>
      <c r="AW153" s="13" t="s">
        <v>30</v>
      </c>
      <c r="AX153" s="13" t="s">
        <v>73</v>
      </c>
      <c r="AY153" s="218" t="s">
        <v>137</v>
      </c>
    </row>
    <row r="154" spans="1:65" s="14" customFormat="1" ht="11.25">
      <c r="B154" s="219"/>
      <c r="C154" s="220"/>
      <c r="D154" s="209" t="s">
        <v>149</v>
      </c>
      <c r="E154" s="221" t="s">
        <v>1</v>
      </c>
      <c r="F154" s="222" t="s">
        <v>151</v>
      </c>
      <c r="G154" s="220"/>
      <c r="H154" s="223">
        <v>3.4</v>
      </c>
      <c r="I154" s="224"/>
      <c r="J154" s="220"/>
      <c r="K154" s="220"/>
      <c r="L154" s="225"/>
      <c r="M154" s="226"/>
      <c r="N154" s="227"/>
      <c r="O154" s="227"/>
      <c r="P154" s="227"/>
      <c r="Q154" s="227"/>
      <c r="R154" s="227"/>
      <c r="S154" s="227"/>
      <c r="T154" s="228"/>
      <c r="AT154" s="229" t="s">
        <v>149</v>
      </c>
      <c r="AU154" s="229" t="s">
        <v>147</v>
      </c>
      <c r="AV154" s="14" t="s">
        <v>147</v>
      </c>
      <c r="AW154" s="14" t="s">
        <v>30</v>
      </c>
      <c r="AX154" s="14" t="s">
        <v>80</v>
      </c>
      <c r="AY154" s="229" t="s">
        <v>137</v>
      </c>
    </row>
    <row r="155" spans="1:65" s="12" customFormat="1" ht="22.9" customHeight="1">
      <c r="B155" s="177"/>
      <c r="C155" s="178"/>
      <c r="D155" s="179" t="s">
        <v>72</v>
      </c>
      <c r="E155" s="191" t="s">
        <v>171</v>
      </c>
      <c r="F155" s="191" t="s">
        <v>172</v>
      </c>
      <c r="G155" s="178"/>
      <c r="H155" s="178"/>
      <c r="I155" s="181"/>
      <c r="J155" s="192">
        <f>BK155</f>
        <v>0</v>
      </c>
      <c r="K155" s="178"/>
      <c r="L155" s="183"/>
      <c r="M155" s="184"/>
      <c r="N155" s="185"/>
      <c r="O155" s="185"/>
      <c r="P155" s="186">
        <f>P156+P179+P196+P214</f>
        <v>0</v>
      </c>
      <c r="Q155" s="185"/>
      <c r="R155" s="186">
        <f>R156+R179+R196+R214</f>
        <v>1.6891199999999999E-2</v>
      </c>
      <c r="S155" s="185"/>
      <c r="T155" s="187">
        <f>T156+T179+T196+T214</f>
        <v>1.2972399999999999</v>
      </c>
      <c r="AR155" s="188" t="s">
        <v>80</v>
      </c>
      <c r="AT155" s="189" t="s">
        <v>72</v>
      </c>
      <c r="AU155" s="189" t="s">
        <v>80</v>
      </c>
      <c r="AY155" s="188" t="s">
        <v>137</v>
      </c>
      <c r="BK155" s="190">
        <f>BK156+BK179+BK196+BK214</f>
        <v>0</v>
      </c>
    </row>
    <row r="156" spans="1:65" s="12" customFormat="1" ht="20.85" customHeight="1">
      <c r="B156" s="177"/>
      <c r="C156" s="178"/>
      <c r="D156" s="179" t="s">
        <v>72</v>
      </c>
      <c r="E156" s="191" t="s">
        <v>173</v>
      </c>
      <c r="F156" s="191" t="s">
        <v>174</v>
      </c>
      <c r="G156" s="178"/>
      <c r="H156" s="178"/>
      <c r="I156" s="181"/>
      <c r="J156" s="192">
        <f>BK156</f>
        <v>0</v>
      </c>
      <c r="K156" s="178"/>
      <c r="L156" s="183"/>
      <c r="M156" s="184"/>
      <c r="N156" s="185"/>
      <c r="O156" s="185"/>
      <c r="P156" s="186">
        <f>SUM(P157:P178)</f>
        <v>0</v>
      </c>
      <c r="Q156" s="185"/>
      <c r="R156" s="186">
        <f>SUM(R157:R178)</f>
        <v>1.2916799999999999E-2</v>
      </c>
      <c r="S156" s="185"/>
      <c r="T156" s="187">
        <f>SUM(T157:T178)</f>
        <v>0</v>
      </c>
      <c r="AR156" s="188" t="s">
        <v>80</v>
      </c>
      <c r="AT156" s="189" t="s">
        <v>72</v>
      </c>
      <c r="AU156" s="189" t="s">
        <v>84</v>
      </c>
      <c r="AY156" s="188" t="s">
        <v>137</v>
      </c>
      <c r="BK156" s="190">
        <f>SUM(BK157:BK178)</f>
        <v>0</v>
      </c>
    </row>
    <row r="157" spans="1:65" s="2" customFormat="1" ht="21.75" customHeight="1">
      <c r="A157" s="35"/>
      <c r="B157" s="36"/>
      <c r="C157" s="193" t="s">
        <v>138</v>
      </c>
      <c r="D157" s="193" t="s">
        <v>142</v>
      </c>
      <c r="E157" s="194" t="s">
        <v>175</v>
      </c>
      <c r="F157" s="195" t="s">
        <v>176</v>
      </c>
      <c r="G157" s="196" t="s">
        <v>177</v>
      </c>
      <c r="H157" s="197">
        <v>1</v>
      </c>
      <c r="I157" s="198"/>
      <c r="J157" s="199">
        <f>ROUND(I157*H157,2)</f>
        <v>0</v>
      </c>
      <c r="K157" s="200"/>
      <c r="L157" s="40"/>
      <c r="M157" s="201" t="s">
        <v>1</v>
      </c>
      <c r="N157" s="202" t="s">
        <v>39</v>
      </c>
      <c r="O157" s="72"/>
      <c r="P157" s="203">
        <f>O157*H157</f>
        <v>0</v>
      </c>
      <c r="Q157" s="203">
        <v>0</v>
      </c>
      <c r="R157" s="203">
        <f>Q157*H157</f>
        <v>0</v>
      </c>
      <c r="S157" s="203">
        <v>0</v>
      </c>
      <c r="T157" s="20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5" t="s">
        <v>146</v>
      </c>
      <c r="AT157" s="205" t="s">
        <v>142</v>
      </c>
      <c r="AU157" s="205" t="s">
        <v>147</v>
      </c>
      <c r="AY157" s="18" t="s">
        <v>137</v>
      </c>
      <c r="BE157" s="206">
        <f>IF(N157="základní",J157,0)</f>
        <v>0</v>
      </c>
      <c r="BF157" s="206">
        <f>IF(N157="snížená",J157,0)</f>
        <v>0</v>
      </c>
      <c r="BG157" s="206">
        <f>IF(N157="zákl. přenesená",J157,0)</f>
        <v>0</v>
      </c>
      <c r="BH157" s="206">
        <f>IF(N157="sníž. přenesená",J157,0)</f>
        <v>0</v>
      </c>
      <c r="BI157" s="206">
        <f>IF(N157="nulová",J157,0)</f>
        <v>0</v>
      </c>
      <c r="BJ157" s="18" t="s">
        <v>84</v>
      </c>
      <c r="BK157" s="206">
        <f>ROUND(I157*H157,2)</f>
        <v>0</v>
      </c>
      <c r="BL157" s="18" t="s">
        <v>146</v>
      </c>
      <c r="BM157" s="205" t="s">
        <v>178</v>
      </c>
    </row>
    <row r="158" spans="1:65" s="13" customFormat="1" ht="11.25">
      <c r="B158" s="207"/>
      <c r="C158" s="208"/>
      <c r="D158" s="209" t="s">
        <v>149</v>
      </c>
      <c r="E158" s="210" t="s">
        <v>1</v>
      </c>
      <c r="F158" s="211" t="s">
        <v>80</v>
      </c>
      <c r="G158" s="208"/>
      <c r="H158" s="212">
        <v>1</v>
      </c>
      <c r="I158" s="213"/>
      <c r="J158" s="208"/>
      <c r="K158" s="208"/>
      <c r="L158" s="214"/>
      <c r="M158" s="215"/>
      <c r="N158" s="216"/>
      <c r="O158" s="216"/>
      <c r="P158" s="216"/>
      <c r="Q158" s="216"/>
      <c r="R158" s="216"/>
      <c r="S158" s="216"/>
      <c r="T158" s="217"/>
      <c r="AT158" s="218" t="s">
        <v>149</v>
      </c>
      <c r="AU158" s="218" t="s">
        <v>147</v>
      </c>
      <c r="AV158" s="13" t="s">
        <v>84</v>
      </c>
      <c r="AW158" s="13" t="s">
        <v>30</v>
      </c>
      <c r="AX158" s="13" t="s">
        <v>80</v>
      </c>
      <c r="AY158" s="218" t="s">
        <v>137</v>
      </c>
    </row>
    <row r="159" spans="1:65" s="2" customFormat="1" ht="33" customHeight="1">
      <c r="A159" s="35"/>
      <c r="B159" s="36"/>
      <c r="C159" s="193" t="s">
        <v>179</v>
      </c>
      <c r="D159" s="193" t="s">
        <v>142</v>
      </c>
      <c r="E159" s="194" t="s">
        <v>180</v>
      </c>
      <c r="F159" s="195" t="s">
        <v>181</v>
      </c>
      <c r="G159" s="196" t="s">
        <v>177</v>
      </c>
      <c r="H159" s="197">
        <v>30</v>
      </c>
      <c r="I159" s="198"/>
      <c r="J159" s="199">
        <f>ROUND(I159*H159,2)</f>
        <v>0</v>
      </c>
      <c r="K159" s="200"/>
      <c r="L159" s="40"/>
      <c r="M159" s="201" t="s">
        <v>1</v>
      </c>
      <c r="N159" s="202" t="s">
        <v>39</v>
      </c>
      <c r="O159" s="72"/>
      <c r="P159" s="203">
        <f>O159*H159</f>
        <v>0</v>
      </c>
      <c r="Q159" s="203">
        <v>0</v>
      </c>
      <c r="R159" s="203">
        <f>Q159*H159</f>
        <v>0</v>
      </c>
      <c r="S159" s="203">
        <v>0</v>
      </c>
      <c r="T159" s="20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5" t="s">
        <v>146</v>
      </c>
      <c r="AT159" s="205" t="s">
        <v>142</v>
      </c>
      <c r="AU159" s="205" t="s">
        <v>147</v>
      </c>
      <c r="AY159" s="18" t="s">
        <v>137</v>
      </c>
      <c r="BE159" s="206">
        <f>IF(N159="základní",J159,0)</f>
        <v>0</v>
      </c>
      <c r="BF159" s="206">
        <f>IF(N159="snížená",J159,0)</f>
        <v>0</v>
      </c>
      <c r="BG159" s="206">
        <f>IF(N159="zákl. přenesená",J159,0)</f>
        <v>0</v>
      </c>
      <c r="BH159" s="206">
        <f>IF(N159="sníž. přenesená",J159,0)</f>
        <v>0</v>
      </c>
      <c r="BI159" s="206">
        <f>IF(N159="nulová",J159,0)</f>
        <v>0</v>
      </c>
      <c r="BJ159" s="18" t="s">
        <v>84</v>
      </c>
      <c r="BK159" s="206">
        <f>ROUND(I159*H159,2)</f>
        <v>0</v>
      </c>
      <c r="BL159" s="18" t="s">
        <v>146</v>
      </c>
      <c r="BM159" s="205" t="s">
        <v>182</v>
      </c>
    </row>
    <row r="160" spans="1:65" s="13" customFormat="1" ht="11.25">
      <c r="B160" s="207"/>
      <c r="C160" s="208"/>
      <c r="D160" s="209" t="s">
        <v>149</v>
      </c>
      <c r="E160" s="210" t="s">
        <v>1</v>
      </c>
      <c r="F160" s="211" t="s">
        <v>183</v>
      </c>
      <c r="G160" s="208"/>
      <c r="H160" s="212">
        <v>30</v>
      </c>
      <c r="I160" s="213"/>
      <c r="J160" s="208"/>
      <c r="K160" s="208"/>
      <c r="L160" s="214"/>
      <c r="M160" s="215"/>
      <c r="N160" s="216"/>
      <c r="O160" s="216"/>
      <c r="P160" s="216"/>
      <c r="Q160" s="216"/>
      <c r="R160" s="216"/>
      <c r="S160" s="216"/>
      <c r="T160" s="217"/>
      <c r="AT160" s="218" t="s">
        <v>149</v>
      </c>
      <c r="AU160" s="218" t="s">
        <v>147</v>
      </c>
      <c r="AV160" s="13" t="s">
        <v>84</v>
      </c>
      <c r="AW160" s="13" t="s">
        <v>30</v>
      </c>
      <c r="AX160" s="13" t="s">
        <v>80</v>
      </c>
      <c r="AY160" s="218" t="s">
        <v>137</v>
      </c>
    </row>
    <row r="161" spans="1:65" s="2" customFormat="1" ht="21.75" customHeight="1">
      <c r="A161" s="35"/>
      <c r="B161" s="36"/>
      <c r="C161" s="193" t="s">
        <v>155</v>
      </c>
      <c r="D161" s="193" t="s">
        <v>142</v>
      </c>
      <c r="E161" s="194" t="s">
        <v>184</v>
      </c>
      <c r="F161" s="195" t="s">
        <v>185</v>
      </c>
      <c r="G161" s="196" t="s">
        <v>177</v>
      </c>
      <c r="H161" s="197">
        <v>1</v>
      </c>
      <c r="I161" s="198"/>
      <c r="J161" s="199">
        <f>ROUND(I161*H161,2)</f>
        <v>0</v>
      </c>
      <c r="K161" s="200"/>
      <c r="L161" s="40"/>
      <c r="M161" s="201" t="s">
        <v>1</v>
      </c>
      <c r="N161" s="202" t="s">
        <v>39</v>
      </c>
      <c r="O161" s="72"/>
      <c r="P161" s="203">
        <f>O161*H161</f>
        <v>0</v>
      </c>
      <c r="Q161" s="203">
        <v>0</v>
      </c>
      <c r="R161" s="203">
        <f>Q161*H161</f>
        <v>0</v>
      </c>
      <c r="S161" s="203">
        <v>0</v>
      </c>
      <c r="T161" s="20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5" t="s">
        <v>146</v>
      </c>
      <c r="AT161" s="205" t="s">
        <v>142</v>
      </c>
      <c r="AU161" s="205" t="s">
        <v>147</v>
      </c>
      <c r="AY161" s="18" t="s">
        <v>137</v>
      </c>
      <c r="BE161" s="206">
        <f>IF(N161="základní",J161,0)</f>
        <v>0</v>
      </c>
      <c r="BF161" s="206">
        <f>IF(N161="snížená",J161,0)</f>
        <v>0</v>
      </c>
      <c r="BG161" s="206">
        <f>IF(N161="zákl. přenesená",J161,0)</f>
        <v>0</v>
      </c>
      <c r="BH161" s="206">
        <f>IF(N161="sníž. přenesená",J161,0)</f>
        <v>0</v>
      </c>
      <c r="BI161" s="206">
        <f>IF(N161="nulová",J161,0)</f>
        <v>0</v>
      </c>
      <c r="BJ161" s="18" t="s">
        <v>84</v>
      </c>
      <c r="BK161" s="206">
        <f>ROUND(I161*H161,2)</f>
        <v>0</v>
      </c>
      <c r="BL161" s="18" t="s">
        <v>146</v>
      </c>
      <c r="BM161" s="205" t="s">
        <v>186</v>
      </c>
    </row>
    <row r="162" spans="1:65" s="13" customFormat="1" ht="11.25">
      <c r="B162" s="207"/>
      <c r="C162" s="208"/>
      <c r="D162" s="209" t="s">
        <v>149</v>
      </c>
      <c r="E162" s="210" t="s">
        <v>1</v>
      </c>
      <c r="F162" s="211" t="s">
        <v>80</v>
      </c>
      <c r="G162" s="208"/>
      <c r="H162" s="212">
        <v>1</v>
      </c>
      <c r="I162" s="213"/>
      <c r="J162" s="208"/>
      <c r="K162" s="208"/>
      <c r="L162" s="214"/>
      <c r="M162" s="215"/>
      <c r="N162" s="216"/>
      <c r="O162" s="216"/>
      <c r="P162" s="216"/>
      <c r="Q162" s="216"/>
      <c r="R162" s="216"/>
      <c r="S162" s="216"/>
      <c r="T162" s="217"/>
      <c r="AT162" s="218" t="s">
        <v>149</v>
      </c>
      <c r="AU162" s="218" t="s">
        <v>147</v>
      </c>
      <c r="AV162" s="13" t="s">
        <v>84</v>
      </c>
      <c r="AW162" s="13" t="s">
        <v>30</v>
      </c>
      <c r="AX162" s="13" t="s">
        <v>80</v>
      </c>
      <c r="AY162" s="218" t="s">
        <v>137</v>
      </c>
    </row>
    <row r="163" spans="1:65" s="2" customFormat="1" ht="33" customHeight="1">
      <c r="A163" s="35"/>
      <c r="B163" s="36"/>
      <c r="C163" s="193" t="s">
        <v>171</v>
      </c>
      <c r="D163" s="193" t="s">
        <v>142</v>
      </c>
      <c r="E163" s="194" t="s">
        <v>187</v>
      </c>
      <c r="F163" s="195" t="s">
        <v>188</v>
      </c>
      <c r="G163" s="196" t="s">
        <v>145</v>
      </c>
      <c r="H163" s="197">
        <v>99.36</v>
      </c>
      <c r="I163" s="198"/>
      <c r="J163" s="199">
        <f>ROUND(I163*H163,2)</f>
        <v>0</v>
      </c>
      <c r="K163" s="200"/>
      <c r="L163" s="40"/>
      <c r="M163" s="201" t="s">
        <v>1</v>
      </c>
      <c r="N163" s="202" t="s">
        <v>39</v>
      </c>
      <c r="O163" s="72"/>
      <c r="P163" s="203">
        <f>O163*H163</f>
        <v>0</v>
      </c>
      <c r="Q163" s="203">
        <v>1.2999999999999999E-4</v>
      </c>
      <c r="R163" s="203">
        <f>Q163*H163</f>
        <v>1.2916799999999999E-2</v>
      </c>
      <c r="S163" s="203">
        <v>0</v>
      </c>
      <c r="T163" s="20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5" t="s">
        <v>146</v>
      </c>
      <c r="AT163" s="205" t="s">
        <v>142</v>
      </c>
      <c r="AU163" s="205" t="s">
        <v>147</v>
      </c>
      <c r="AY163" s="18" t="s">
        <v>137</v>
      </c>
      <c r="BE163" s="206">
        <f>IF(N163="základní",J163,0)</f>
        <v>0</v>
      </c>
      <c r="BF163" s="206">
        <f>IF(N163="snížená",J163,0)</f>
        <v>0</v>
      </c>
      <c r="BG163" s="206">
        <f>IF(N163="zákl. přenesená",J163,0)</f>
        <v>0</v>
      </c>
      <c r="BH163" s="206">
        <f>IF(N163="sníž. přenesená",J163,0)</f>
        <v>0</v>
      </c>
      <c r="BI163" s="206">
        <f>IF(N163="nulová",J163,0)</f>
        <v>0</v>
      </c>
      <c r="BJ163" s="18" t="s">
        <v>84</v>
      </c>
      <c r="BK163" s="206">
        <f>ROUND(I163*H163,2)</f>
        <v>0</v>
      </c>
      <c r="BL163" s="18" t="s">
        <v>146</v>
      </c>
      <c r="BM163" s="205" t="s">
        <v>189</v>
      </c>
    </row>
    <row r="164" spans="1:65" s="15" customFormat="1" ht="11.25">
      <c r="B164" s="241"/>
      <c r="C164" s="242"/>
      <c r="D164" s="209" t="s">
        <v>149</v>
      </c>
      <c r="E164" s="243" t="s">
        <v>1</v>
      </c>
      <c r="F164" s="244" t="s">
        <v>190</v>
      </c>
      <c r="G164" s="242"/>
      <c r="H164" s="243" t="s">
        <v>1</v>
      </c>
      <c r="I164" s="245"/>
      <c r="J164" s="242"/>
      <c r="K164" s="242"/>
      <c r="L164" s="246"/>
      <c r="M164" s="247"/>
      <c r="N164" s="248"/>
      <c r="O164" s="248"/>
      <c r="P164" s="248"/>
      <c r="Q164" s="248"/>
      <c r="R164" s="248"/>
      <c r="S164" s="248"/>
      <c r="T164" s="249"/>
      <c r="AT164" s="250" t="s">
        <v>149</v>
      </c>
      <c r="AU164" s="250" t="s">
        <v>147</v>
      </c>
      <c r="AV164" s="15" t="s">
        <v>80</v>
      </c>
      <c r="AW164" s="15" t="s">
        <v>30</v>
      </c>
      <c r="AX164" s="15" t="s">
        <v>73</v>
      </c>
      <c r="AY164" s="250" t="s">
        <v>137</v>
      </c>
    </row>
    <row r="165" spans="1:65" s="13" customFormat="1" ht="11.25">
      <c r="B165" s="207"/>
      <c r="C165" s="208"/>
      <c r="D165" s="209" t="s">
        <v>149</v>
      </c>
      <c r="E165" s="210" t="s">
        <v>1</v>
      </c>
      <c r="F165" s="211" t="s">
        <v>191</v>
      </c>
      <c r="G165" s="208"/>
      <c r="H165" s="212">
        <v>2</v>
      </c>
      <c r="I165" s="213"/>
      <c r="J165" s="208"/>
      <c r="K165" s="208"/>
      <c r="L165" s="214"/>
      <c r="M165" s="215"/>
      <c r="N165" s="216"/>
      <c r="O165" s="216"/>
      <c r="P165" s="216"/>
      <c r="Q165" s="216"/>
      <c r="R165" s="216"/>
      <c r="S165" s="216"/>
      <c r="T165" s="217"/>
      <c r="AT165" s="218" t="s">
        <v>149</v>
      </c>
      <c r="AU165" s="218" t="s">
        <v>147</v>
      </c>
      <c r="AV165" s="13" t="s">
        <v>84</v>
      </c>
      <c r="AW165" s="13" t="s">
        <v>30</v>
      </c>
      <c r="AX165" s="13" t="s">
        <v>73</v>
      </c>
      <c r="AY165" s="218" t="s">
        <v>137</v>
      </c>
    </row>
    <row r="166" spans="1:65" s="14" customFormat="1" ht="11.25">
      <c r="B166" s="219"/>
      <c r="C166" s="220"/>
      <c r="D166" s="209" t="s">
        <v>149</v>
      </c>
      <c r="E166" s="221" t="s">
        <v>1</v>
      </c>
      <c r="F166" s="222" t="s">
        <v>151</v>
      </c>
      <c r="G166" s="220"/>
      <c r="H166" s="223">
        <v>2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149</v>
      </c>
      <c r="AU166" s="229" t="s">
        <v>147</v>
      </c>
      <c r="AV166" s="14" t="s">
        <v>147</v>
      </c>
      <c r="AW166" s="14" t="s">
        <v>30</v>
      </c>
      <c r="AX166" s="14" t="s">
        <v>73</v>
      </c>
      <c r="AY166" s="229" t="s">
        <v>137</v>
      </c>
    </row>
    <row r="167" spans="1:65" s="15" customFormat="1" ht="11.25">
      <c r="B167" s="241"/>
      <c r="C167" s="242"/>
      <c r="D167" s="209" t="s">
        <v>149</v>
      </c>
      <c r="E167" s="243" t="s">
        <v>1</v>
      </c>
      <c r="F167" s="244" t="s">
        <v>192</v>
      </c>
      <c r="G167" s="242"/>
      <c r="H167" s="243" t="s">
        <v>1</v>
      </c>
      <c r="I167" s="245"/>
      <c r="J167" s="242"/>
      <c r="K167" s="242"/>
      <c r="L167" s="246"/>
      <c r="M167" s="247"/>
      <c r="N167" s="248"/>
      <c r="O167" s="248"/>
      <c r="P167" s="248"/>
      <c r="Q167" s="248"/>
      <c r="R167" s="248"/>
      <c r="S167" s="248"/>
      <c r="T167" s="249"/>
      <c r="AT167" s="250" t="s">
        <v>149</v>
      </c>
      <c r="AU167" s="250" t="s">
        <v>147</v>
      </c>
      <c r="AV167" s="15" t="s">
        <v>80</v>
      </c>
      <c r="AW167" s="15" t="s">
        <v>30</v>
      </c>
      <c r="AX167" s="15" t="s">
        <v>73</v>
      </c>
      <c r="AY167" s="250" t="s">
        <v>137</v>
      </c>
    </row>
    <row r="168" spans="1:65" s="13" customFormat="1" ht="11.25">
      <c r="B168" s="207"/>
      <c r="C168" s="208"/>
      <c r="D168" s="209" t="s">
        <v>149</v>
      </c>
      <c r="E168" s="210" t="s">
        <v>1</v>
      </c>
      <c r="F168" s="211" t="s">
        <v>193</v>
      </c>
      <c r="G168" s="208"/>
      <c r="H168" s="212">
        <v>18.399999999999999</v>
      </c>
      <c r="I168" s="213"/>
      <c r="J168" s="208"/>
      <c r="K168" s="208"/>
      <c r="L168" s="214"/>
      <c r="M168" s="215"/>
      <c r="N168" s="216"/>
      <c r="O168" s="216"/>
      <c r="P168" s="216"/>
      <c r="Q168" s="216"/>
      <c r="R168" s="216"/>
      <c r="S168" s="216"/>
      <c r="T168" s="217"/>
      <c r="AT168" s="218" t="s">
        <v>149</v>
      </c>
      <c r="AU168" s="218" t="s">
        <v>147</v>
      </c>
      <c r="AV168" s="13" t="s">
        <v>84</v>
      </c>
      <c r="AW168" s="13" t="s">
        <v>30</v>
      </c>
      <c r="AX168" s="13" t="s">
        <v>73</v>
      </c>
      <c r="AY168" s="218" t="s">
        <v>137</v>
      </c>
    </row>
    <row r="169" spans="1:65" s="13" customFormat="1" ht="11.25">
      <c r="B169" s="207"/>
      <c r="C169" s="208"/>
      <c r="D169" s="209" t="s">
        <v>149</v>
      </c>
      <c r="E169" s="210" t="s">
        <v>1</v>
      </c>
      <c r="F169" s="211" t="s">
        <v>194</v>
      </c>
      <c r="G169" s="208"/>
      <c r="H169" s="212">
        <v>17.600000000000001</v>
      </c>
      <c r="I169" s="213"/>
      <c r="J169" s="208"/>
      <c r="K169" s="208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149</v>
      </c>
      <c r="AU169" s="218" t="s">
        <v>147</v>
      </c>
      <c r="AV169" s="13" t="s">
        <v>84</v>
      </c>
      <c r="AW169" s="13" t="s">
        <v>30</v>
      </c>
      <c r="AX169" s="13" t="s">
        <v>73</v>
      </c>
      <c r="AY169" s="218" t="s">
        <v>137</v>
      </c>
    </row>
    <row r="170" spans="1:65" s="13" customFormat="1" ht="11.25">
      <c r="B170" s="207"/>
      <c r="C170" s="208"/>
      <c r="D170" s="209" t="s">
        <v>149</v>
      </c>
      <c r="E170" s="210" t="s">
        <v>1</v>
      </c>
      <c r="F170" s="211" t="s">
        <v>195</v>
      </c>
      <c r="G170" s="208"/>
      <c r="H170" s="212">
        <v>13.6</v>
      </c>
      <c r="I170" s="213"/>
      <c r="J170" s="208"/>
      <c r="K170" s="208"/>
      <c r="L170" s="214"/>
      <c r="M170" s="215"/>
      <c r="N170" s="216"/>
      <c r="O170" s="216"/>
      <c r="P170" s="216"/>
      <c r="Q170" s="216"/>
      <c r="R170" s="216"/>
      <c r="S170" s="216"/>
      <c r="T170" s="217"/>
      <c r="AT170" s="218" t="s">
        <v>149</v>
      </c>
      <c r="AU170" s="218" t="s">
        <v>147</v>
      </c>
      <c r="AV170" s="13" t="s">
        <v>84</v>
      </c>
      <c r="AW170" s="13" t="s">
        <v>30</v>
      </c>
      <c r="AX170" s="13" t="s">
        <v>73</v>
      </c>
      <c r="AY170" s="218" t="s">
        <v>137</v>
      </c>
    </row>
    <row r="171" spans="1:65" s="13" customFormat="1" ht="11.25">
      <c r="B171" s="207"/>
      <c r="C171" s="208"/>
      <c r="D171" s="209" t="s">
        <v>149</v>
      </c>
      <c r="E171" s="210" t="s">
        <v>1</v>
      </c>
      <c r="F171" s="211" t="s">
        <v>196</v>
      </c>
      <c r="G171" s="208"/>
      <c r="H171" s="212">
        <v>23</v>
      </c>
      <c r="I171" s="213"/>
      <c r="J171" s="208"/>
      <c r="K171" s="208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149</v>
      </c>
      <c r="AU171" s="218" t="s">
        <v>147</v>
      </c>
      <c r="AV171" s="13" t="s">
        <v>84</v>
      </c>
      <c r="AW171" s="13" t="s">
        <v>30</v>
      </c>
      <c r="AX171" s="13" t="s">
        <v>73</v>
      </c>
      <c r="AY171" s="218" t="s">
        <v>137</v>
      </c>
    </row>
    <row r="172" spans="1:65" s="13" customFormat="1" ht="11.25">
      <c r="B172" s="207"/>
      <c r="C172" s="208"/>
      <c r="D172" s="209" t="s">
        <v>149</v>
      </c>
      <c r="E172" s="210" t="s">
        <v>1</v>
      </c>
      <c r="F172" s="211" t="s">
        <v>197</v>
      </c>
      <c r="G172" s="208"/>
      <c r="H172" s="212">
        <v>1.56</v>
      </c>
      <c r="I172" s="213"/>
      <c r="J172" s="208"/>
      <c r="K172" s="208"/>
      <c r="L172" s="214"/>
      <c r="M172" s="215"/>
      <c r="N172" s="216"/>
      <c r="O172" s="216"/>
      <c r="P172" s="216"/>
      <c r="Q172" s="216"/>
      <c r="R172" s="216"/>
      <c r="S172" s="216"/>
      <c r="T172" s="217"/>
      <c r="AT172" s="218" t="s">
        <v>149</v>
      </c>
      <c r="AU172" s="218" t="s">
        <v>147</v>
      </c>
      <c r="AV172" s="13" t="s">
        <v>84</v>
      </c>
      <c r="AW172" s="13" t="s">
        <v>30</v>
      </c>
      <c r="AX172" s="13" t="s">
        <v>73</v>
      </c>
      <c r="AY172" s="218" t="s">
        <v>137</v>
      </c>
    </row>
    <row r="173" spans="1:65" s="13" customFormat="1" ht="11.25">
      <c r="B173" s="207"/>
      <c r="C173" s="208"/>
      <c r="D173" s="209" t="s">
        <v>149</v>
      </c>
      <c r="E173" s="210" t="s">
        <v>1</v>
      </c>
      <c r="F173" s="211" t="s">
        <v>198</v>
      </c>
      <c r="G173" s="208"/>
      <c r="H173" s="212">
        <v>10.5</v>
      </c>
      <c r="I173" s="213"/>
      <c r="J173" s="208"/>
      <c r="K173" s="208"/>
      <c r="L173" s="214"/>
      <c r="M173" s="215"/>
      <c r="N173" s="216"/>
      <c r="O173" s="216"/>
      <c r="P173" s="216"/>
      <c r="Q173" s="216"/>
      <c r="R173" s="216"/>
      <c r="S173" s="216"/>
      <c r="T173" s="217"/>
      <c r="AT173" s="218" t="s">
        <v>149</v>
      </c>
      <c r="AU173" s="218" t="s">
        <v>147</v>
      </c>
      <c r="AV173" s="13" t="s">
        <v>84</v>
      </c>
      <c r="AW173" s="13" t="s">
        <v>30</v>
      </c>
      <c r="AX173" s="13" t="s">
        <v>73</v>
      </c>
      <c r="AY173" s="218" t="s">
        <v>137</v>
      </c>
    </row>
    <row r="174" spans="1:65" s="13" customFormat="1" ht="11.25">
      <c r="B174" s="207"/>
      <c r="C174" s="208"/>
      <c r="D174" s="209" t="s">
        <v>149</v>
      </c>
      <c r="E174" s="210" t="s">
        <v>1</v>
      </c>
      <c r="F174" s="211" t="s">
        <v>199</v>
      </c>
      <c r="G174" s="208"/>
      <c r="H174" s="212">
        <v>6.9</v>
      </c>
      <c r="I174" s="213"/>
      <c r="J174" s="208"/>
      <c r="K174" s="208"/>
      <c r="L174" s="214"/>
      <c r="M174" s="215"/>
      <c r="N174" s="216"/>
      <c r="O174" s="216"/>
      <c r="P174" s="216"/>
      <c r="Q174" s="216"/>
      <c r="R174" s="216"/>
      <c r="S174" s="216"/>
      <c r="T174" s="217"/>
      <c r="AT174" s="218" t="s">
        <v>149</v>
      </c>
      <c r="AU174" s="218" t="s">
        <v>147</v>
      </c>
      <c r="AV174" s="13" t="s">
        <v>84</v>
      </c>
      <c r="AW174" s="13" t="s">
        <v>30</v>
      </c>
      <c r="AX174" s="13" t="s">
        <v>73</v>
      </c>
      <c r="AY174" s="218" t="s">
        <v>137</v>
      </c>
    </row>
    <row r="175" spans="1:65" s="13" customFormat="1" ht="11.25">
      <c r="B175" s="207"/>
      <c r="C175" s="208"/>
      <c r="D175" s="209" t="s">
        <v>149</v>
      </c>
      <c r="E175" s="210" t="s">
        <v>1</v>
      </c>
      <c r="F175" s="211" t="s">
        <v>200</v>
      </c>
      <c r="G175" s="208"/>
      <c r="H175" s="212">
        <v>1.7</v>
      </c>
      <c r="I175" s="213"/>
      <c r="J175" s="208"/>
      <c r="K175" s="208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149</v>
      </c>
      <c r="AU175" s="218" t="s">
        <v>147</v>
      </c>
      <c r="AV175" s="13" t="s">
        <v>84</v>
      </c>
      <c r="AW175" s="13" t="s">
        <v>30</v>
      </c>
      <c r="AX175" s="13" t="s">
        <v>73</v>
      </c>
      <c r="AY175" s="218" t="s">
        <v>137</v>
      </c>
    </row>
    <row r="176" spans="1:65" s="13" customFormat="1" ht="11.25">
      <c r="B176" s="207"/>
      <c r="C176" s="208"/>
      <c r="D176" s="209" t="s">
        <v>149</v>
      </c>
      <c r="E176" s="210" t="s">
        <v>1</v>
      </c>
      <c r="F176" s="211" t="s">
        <v>201</v>
      </c>
      <c r="G176" s="208"/>
      <c r="H176" s="212">
        <v>4.0999999999999996</v>
      </c>
      <c r="I176" s="213"/>
      <c r="J176" s="208"/>
      <c r="K176" s="208"/>
      <c r="L176" s="214"/>
      <c r="M176" s="215"/>
      <c r="N176" s="216"/>
      <c r="O176" s="216"/>
      <c r="P176" s="216"/>
      <c r="Q176" s="216"/>
      <c r="R176" s="216"/>
      <c r="S176" s="216"/>
      <c r="T176" s="217"/>
      <c r="AT176" s="218" t="s">
        <v>149</v>
      </c>
      <c r="AU176" s="218" t="s">
        <v>147</v>
      </c>
      <c r="AV176" s="13" t="s">
        <v>84</v>
      </c>
      <c r="AW176" s="13" t="s">
        <v>30</v>
      </c>
      <c r="AX176" s="13" t="s">
        <v>73</v>
      </c>
      <c r="AY176" s="218" t="s">
        <v>137</v>
      </c>
    </row>
    <row r="177" spans="1:65" s="14" customFormat="1" ht="11.25">
      <c r="B177" s="219"/>
      <c r="C177" s="220"/>
      <c r="D177" s="209" t="s">
        <v>149</v>
      </c>
      <c r="E177" s="221" t="s">
        <v>1</v>
      </c>
      <c r="F177" s="222" t="s">
        <v>151</v>
      </c>
      <c r="G177" s="220"/>
      <c r="H177" s="223">
        <v>97.36</v>
      </c>
      <c r="I177" s="224"/>
      <c r="J177" s="220"/>
      <c r="K177" s="220"/>
      <c r="L177" s="225"/>
      <c r="M177" s="226"/>
      <c r="N177" s="227"/>
      <c r="O177" s="227"/>
      <c r="P177" s="227"/>
      <c r="Q177" s="227"/>
      <c r="R177" s="227"/>
      <c r="S177" s="227"/>
      <c r="T177" s="228"/>
      <c r="AT177" s="229" t="s">
        <v>149</v>
      </c>
      <c r="AU177" s="229" t="s">
        <v>147</v>
      </c>
      <c r="AV177" s="14" t="s">
        <v>147</v>
      </c>
      <c r="AW177" s="14" t="s">
        <v>30</v>
      </c>
      <c r="AX177" s="14" t="s">
        <v>73</v>
      </c>
      <c r="AY177" s="229" t="s">
        <v>137</v>
      </c>
    </row>
    <row r="178" spans="1:65" s="16" customFormat="1" ht="11.25">
      <c r="B178" s="251"/>
      <c r="C178" s="252"/>
      <c r="D178" s="209" t="s">
        <v>149</v>
      </c>
      <c r="E178" s="253" t="s">
        <v>1</v>
      </c>
      <c r="F178" s="254" t="s">
        <v>202</v>
      </c>
      <c r="G178" s="252"/>
      <c r="H178" s="255">
        <v>99.36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AT178" s="261" t="s">
        <v>149</v>
      </c>
      <c r="AU178" s="261" t="s">
        <v>147</v>
      </c>
      <c r="AV178" s="16" t="s">
        <v>146</v>
      </c>
      <c r="AW178" s="16" t="s">
        <v>30</v>
      </c>
      <c r="AX178" s="16" t="s">
        <v>80</v>
      </c>
      <c r="AY178" s="261" t="s">
        <v>137</v>
      </c>
    </row>
    <row r="179" spans="1:65" s="12" customFormat="1" ht="20.85" customHeight="1">
      <c r="B179" s="177"/>
      <c r="C179" s="178"/>
      <c r="D179" s="179" t="s">
        <v>72</v>
      </c>
      <c r="E179" s="191" t="s">
        <v>203</v>
      </c>
      <c r="F179" s="191" t="s">
        <v>204</v>
      </c>
      <c r="G179" s="178"/>
      <c r="H179" s="178"/>
      <c r="I179" s="181"/>
      <c r="J179" s="192">
        <f>BK179</f>
        <v>0</v>
      </c>
      <c r="K179" s="178"/>
      <c r="L179" s="183"/>
      <c r="M179" s="184"/>
      <c r="N179" s="185"/>
      <c r="O179" s="185"/>
      <c r="P179" s="186">
        <f>SUM(P180:P195)</f>
        <v>0</v>
      </c>
      <c r="Q179" s="185"/>
      <c r="R179" s="186">
        <f>SUM(R180:R195)</f>
        <v>3.9744000000000003E-3</v>
      </c>
      <c r="S179" s="185"/>
      <c r="T179" s="187">
        <f>SUM(T180:T195)</f>
        <v>0</v>
      </c>
      <c r="AR179" s="188" t="s">
        <v>80</v>
      </c>
      <c r="AT179" s="189" t="s">
        <v>72</v>
      </c>
      <c r="AU179" s="189" t="s">
        <v>84</v>
      </c>
      <c r="AY179" s="188" t="s">
        <v>137</v>
      </c>
      <c r="BK179" s="190">
        <f>SUM(BK180:BK195)</f>
        <v>0</v>
      </c>
    </row>
    <row r="180" spans="1:65" s="2" customFormat="1" ht="21.75" customHeight="1">
      <c r="A180" s="35"/>
      <c r="B180" s="36"/>
      <c r="C180" s="193" t="s">
        <v>205</v>
      </c>
      <c r="D180" s="193" t="s">
        <v>142</v>
      </c>
      <c r="E180" s="194" t="s">
        <v>206</v>
      </c>
      <c r="F180" s="195" t="s">
        <v>207</v>
      </c>
      <c r="G180" s="196" t="s">
        <v>145</v>
      </c>
      <c r="H180" s="197">
        <v>99.36</v>
      </c>
      <c r="I180" s="198"/>
      <c r="J180" s="199">
        <f>ROUND(I180*H180,2)</f>
        <v>0</v>
      </c>
      <c r="K180" s="200"/>
      <c r="L180" s="40"/>
      <c r="M180" s="201" t="s">
        <v>1</v>
      </c>
      <c r="N180" s="202" t="s">
        <v>39</v>
      </c>
      <c r="O180" s="72"/>
      <c r="P180" s="203">
        <f>O180*H180</f>
        <v>0</v>
      </c>
      <c r="Q180" s="203">
        <v>4.0000000000000003E-5</v>
      </c>
      <c r="R180" s="203">
        <f>Q180*H180</f>
        <v>3.9744000000000003E-3</v>
      </c>
      <c r="S180" s="203">
        <v>0</v>
      </c>
      <c r="T180" s="204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5" t="s">
        <v>146</v>
      </c>
      <c r="AT180" s="205" t="s">
        <v>142</v>
      </c>
      <c r="AU180" s="205" t="s">
        <v>147</v>
      </c>
      <c r="AY180" s="18" t="s">
        <v>137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18" t="s">
        <v>84</v>
      </c>
      <c r="BK180" s="206">
        <f>ROUND(I180*H180,2)</f>
        <v>0</v>
      </c>
      <c r="BL180" s="18" t="s">
        <v>146</v>
      </c>
      <c r="BM180" s="205" t="s">
        <v>208</v>
      </c>
    </row>
    <row r="181" spans="1:65" s="15" customFormat="1" ht="11.25">
      <c r="B181" s="241"/>
      <c r="C181" s="242"/>
      <c r="D181" s="209" t="s">
        <v>149</v>
      </c>
      <c r="E181" s="243" t="s">
        <v>1</v>
      </c>
      <c r="F181" s="244" t="s">
        <v>190</v>
      </c>
      <c r="G181" s="242"/>
      <c r="H181" s="243" t="s">
        <v>1</v>
      </c>
      <c r="I181" s="245"/>
      <c r="J181" s="242"/>
      <c r="K181" s="242"/>
      <c r="L181" s="246"/>
      <c r="M181" s="247"/>
      <c r="N181" s="248"/>
      <c r="O181" s="248"/>
      <c r="P181" s="248"/>
      <c r="Q181" s="248"/>
      <c r="R181" s="248"/>
      <c r="S181" s="248"/>
      <c r="T181" s="249"/>
      <c r="AT181" s="250" t="s">
        <v>149</v>
      </c>
      <c r="AU181" s="250" t="s">
        <v>147</v>
      </c>
      <c r="AV181" s="15" t="s">
        <v>80</v>
      </c>
      <c r="AW181" s="15" t="s">
        <v>30</v>
      </c>
      <c r="AX181" s="15" t="s">
        <v>73</v>
      </c>
      <c r="AY181" s="250" t="s">
        <v>137</v>
      </c>
    </row>
    <row r="182" spans="1:65" s="13" customFormat="1" ht="11.25">
      <c r="B182" s="207"/>
      <c r="C182" s="208"/>
      <c r="D182" s="209" t="s">
        <v>149</v>
      </c>
      <c r="E182" s="210" t="s">
        <v>1</v>
      </c>
      <c r="F182" s="211" t="s">
        <v>191</v>
      </c>
      <c r="G182" s="208"/>
      <c r="H182" s="212">
        <v>2</v>
      </c>
      <c r="I182" s="213"/>
      <c r="J182" s="208"/>
      <c r="K182" s="208"/>
      <c r="L182" s="214"/>
      <c r="M182" s="215"/>
      <c r="N182" s="216"/>
      <c r="O182" s="216"/>
      <c r="P182" s="216"/>
      <c r="Q182" s="216"/>
      <c r="R182" s="216"/>
      <c r="S182" s="216"/>
      <c r="T182" s="217"/>
      <c r="AT182" s="218" t="s">
        <v>149</v>
      </c>
      <c r="AU182" s="218" t="s">
        <v>147</v>
      </c>
      <c r="AV182" s="13" t="s">
        <v>84</v>
      </c>
      <c r="AW182" s="13" t="s">
        <v>30</v>
      </c>
      <c r="AX182" s="13" t="s">
        <v>73</v>
      </c>
      <c r="AY182" s="218" t="s">
        <v>137</v>
      </c>
    </row>
    <row r="183" spans="1:65" s="14" customFormat="1" ht="11.25">
      <c r="B183" s="219"/>
      <c r="C183" s="220"/>
      <c r="D183" s="209" t="s">
        <v>149</v>
      </c>
      <c r="E183" s="221" t="s">
        <v>1</v>
      </c>
      <c r="F183" s="222" t="s">
        <v>151</v>
      </c>
      <c r="G183" s="220"/>
      <c r="H183" s="223">
        <v>2</v>
      </c>
      <c r="I183" s="224"/>
      <c r="J183" s="220"/>
      <c r="K183" s="220"/>
      <c r="L183" s="225"/>
      <c r="M183" s="226"/>
      <c r="N183" s="227"/>
      <c r="O183" s="227"/>
      <c r="P183" s="227"/>
      <c r="Q183" s="227"/>
      <c r="R183" s="227"/>
      <c r="S183" s="227"/>
      <c r="T183" s="228"/>
      <c r="AT183" s="229" t="s">
        <v>149</v>
      </c>
      <c r="AU183" s="229" t="s">
        <v>147</v>
      </c>
      <c r="AV183" s="14" t="s">
        <v>147</v>
      </c>
      <c r="AW183" s="14" t="s">
        <v>30</v>
      </c>
      <c r="AX183" s="14" t="s">
        <v>73</v>
      </c>
      <c r="AY183" s="229" t="s">
        <v>137</v>
      </c>
    </row>
    <row r="184" spans="1:65" s="15" customFormat="1" ht="11.25">
      <c r="B184" s="241"/>
      <c r="C184" s="242"/>
      <c r="D184" s="209" t="s">
        <v>149</v>
      </c>
      <c r="E184" s="243" t="s">
        <v>1</v>
      </c>
      <c r="F184" s="244" t="s">
        <v>192</v>
      </c>
      <c r="G184" s="242"/>
      <c r="H184" s="243" t="s">
        <v>1</v>
      </c>
      <c r="I184" s="245"/>
      <c r="J184" s="242"/>
      <c r="K184" s="242"/>
      <c r="L184" s="246"/>
      <c r="M184" s="247"/>
      <c r="N184" s="248"/>
      <c r="O184" s="248"/>
      <c r="P184" s="248"/>
      <c r="Q184" s="248"/>
      <c r="R184" s="248"/>
      <c r="S184" s="248"/>
      <c r="T184" s="249"/>
      <c r="AT184" s="250" t="s">
        <v>149</v>
      </c>
      <c r="AU184" s="250" t="s">
        <v>147</v>
      </c>
      <c r="AV184" s="15" t="s">
        <v>80</v>
      </c>
      <c r="AW184" s="15" t="s">
        <v>30</v>
      </c>
      <c r="AX184" s="15" t="s">
        <v>73</v>
      </c>
      <c r="AY184" s="250" t="s">
        <v>137</v>
      </c>
    </row>
    <row r="185" spans="1:65" s="13" customFormat="1" ht="11.25">
      <c r="B185" s="207"/>
      <c r="C185" s="208"/>
      <c r="D185" s="209" t="s">
        <v>149</v>
      </c>
      <c r="E185" s="210" t="s">
        <v>1</v>
      </c>
      <c r="F185" s="211" t="s">
        <v>193</v>
      </c>
      <c r="G185" s="208"/>
      <c r="H185" s="212">
        <v>18.399999999999999</v>
      </c>
      <c r="I185" s="213"/>
      <c r="J185" s="208"/>
      <c r="K185" s="208"/>
      <c r="L185" s="214"/>
      <c r="M185" s="215"/>
      <c r="N185" s="216"/>
      <c r="O185" s="216"/>
      <c r="P185" s="216"/>
      <c r="Q185" s="216"/>
      <c r="R185" s="216"/>
      <c r="S185" s="216"/>
      <c r="T185" s="217"/>
      <c r="AT185" s="218" t="s">
        <v>149</v>
      </c>
      <c r="AU185" s="218" t="s">
        <v>147</v>
      </c>
      <c r="AV185" s="13" t="s">
        <v>84</v>
      </c>
      <c r="AW185" s="13" t="s">
        <v>30</v>
      </c>
      <c r="AX185" s="13" t="s">
        <v>73</v>
      </c>
      <c r="AY185" s="218" t="s">
        <v>137</v>
      </c>
    </row>
    <row r="186" spans="1:65" s="13" customFormat="1" ht="11.25">
      <c r="B186" s="207"/>
      <c r="C186" s="208"/>
      <c r="D186" s="209" t="s">
        <v>149</v>
      </c>
      <c r="E186" s="210" t="s">
        <v>1</v>
      </c>
      <c r="F186" s="211" t="s">
        <v>194</v>
      </c>
      <c r="G186" s="208"/>
      <c r="H186" s="212">
        <v>17.600000000000001</v>
      </c>
      <c r="I186" s="213"/>
      <c r="J186" s="208"/>
      <c r="K186" s="208"/>
      <c r="L186" s="214"/>
      <c r="M186" s="215"/>
      <c r="N186" s="216"/>
      <c r="O186" s="216"/>
      <c r="P186" s="216"/>
      <c r="Q186" s="216"/>
      <c r="R186" s="216"/>
      <c r="S186" s="216"/>
      <c r="T186" s="217"/>
      <c r="AT186" s="218" t="s">
        <v>149</v>
      </c>
      <c r="AU186" s="218" t="s">
        <v>147</v>
      </c>
      <c r="AV186" s="13" t="s">
        <v>84</v>
      </c>
      <c r="AW186" s="13" t="s">
        <v>30</v>
      </c>
      <c r="AX186" s="13" t="s">
        <v>73</v>
      </c>
      <c r="AY186" s="218" t="s">
        <v>137</v>
      </c>
    </row>
    <row r="187" spans="1:65" s="13" customFormat="1" ht="11.25">
      <c r="B187" s="207"/>
      <c r="C187" s="208"/>
      <c r="D187" s="209" t="s">
        <v>149</v>
      </c>
      <c r="E187" s="210" t="s">
        <v>1</v>
      </c>
      <c r="F187" s="211" t="s">
        <v>195</v>
      </c>
      <c r="G187" s="208"/>
      <c r="H187" s="212">
        <v>13.6</v>
      </c>
      <c r="I187" s="213"/>
      <c r="J187" s="208"/>
      <c r="K187" s="208"/>
      <c r="L187" s="214"/>
      <c r="M187" s="215"/>
      <c r="N187" s="216"/>
      <c r="O187" s="216"/>
      <c r="P187" s="216"/>
      <c r="Q187" s="216"/>
      <c r="R187" s="216"/>
      <c r="S187" s="216"/>
      <c r="T187" s="217"/>
      <c r="AT187" s="218" t="s">
        <v>149</v>
      </c>
      <c r="AU187" s="218" t="s">
        <v>147</v>
      </c>
      <c r="AV187" s="13" t="s">
        <v>84</v>
      </c>
      <c r="AW187" s="13" t="s">
        <v>30</v>
      </c>
      <c r="AX187" s="13" t="s">
        <v>73</v>
      </c>
      <c r="AY187" s="218" t="s">
        <v>137</v>
      </c>
    </row>
    <row r="188" spans="1:65" s="13" customFormat="1" ht="11.25">
      <c r="B188" s="207"/>
      <c r="C188" s="208"/>
      <c r="D188" s="209" t="s">
        <v>149</v>
      </c>
      <c r="E188" s="210" t="s">
        <v>1</v>
      </c>
      <c r="F188" s="211" t="s">
        <v>196</v>
      </c>
      <c r="G188" s="208"/>
      <c r="H188" s="212">
        <v>23</v>
      </c>
      <c r="I188" s="213"/>
      <c r="J188" s="208"/>
      <c r="K188" s="208"/>
      <c r="L188" s="214"/>
      <c r="M188" s="215"/>
      <c r="N188" s="216"/>
      <c r="O188" s="216"/>
      <c r="P188" s="216"/>
      <c r="Q188" s="216"/>
      <c r="R188" s="216"/>
      <c r="S188" s="216"/>
      <c r="T188" s="217"/>
      <c r="AT188" s="218" t="s">
        <v>149</v>
      </c>
      <c r="AU188" s="218" t="s">
        <v>147</v>
      </c>
      <c r="AV188" s="13" t="s">
        <v>84</v>
      </c>
      <c r="AW188" s="13" t="s">
        <v>30</v>
      </c>
      <c r="AX188" s="13" t="s">
        <v>73</v>
      </c>
      <c r="AY188" s="218" t="s">
        <v>137</v>
      </c>
    </row>
    <row r="189" spans="1:65" s="13" customFormat="1" ht="11.25">
      <c r="B189" s="207"/>
      <c r="C189" s="208"/>
      <c r="D189" s="209" t="s">
        <v>149</v>
      </c>
      <c r="E189" s="210" t="s">
        <v>1</v>
      </c>
      <c r="F189" s="211" t="s">
        <v>197</v>
      </c>
      <c r="G189" s="208"/>
      <c r="H189" s="212">
        <v>1.56</v>
      </c>
      <c r="I189" s="213"/>
      <c r="J189" s="208"/>
      <c r="K189" s="208"/>
      <c r="L189" s="214"/>
      <c r="M189" s="215"/>
      <c r="N189" s="216"/>
      <c r="O189" s="216"/>
      <c r="P189" s="216"/>
      <c r="Q189" s="216"/>
      <c r="R189" s="216"/>
      <c r="S189" s="216"/>
      <c r="T189" s="217"/>
      <c r="AT189" s="218" t="s">
        <v>149</v>
      </c>
      <c r="AU189" s="218" t="s">
        <v>147</v>
      </c>
      <c r="AV189" s="13" t="s">
        <v>84</v>
      </c>
      <c r="AW189" s="13" t="s">
        <v>30</v>
      </c>
      <c r="AX189" s="13" t="s">
        <v>73</v>
      </c>
      <c r="AY189" s="218" t="s">
        <v>137</v>
      </c>
    </row>
    <row r="190" spans="1:65" s="13" customFormat="1" ht="11.25">
      <c r="B190" s="207"/>
      <c r="C190" s="208"/>
      <c r="D190" s="209" t="s">
        <v>149</v>
      </c>
      <c r="E190" s="210" t="s">
        <v>1</v>
      </c>
      <c r="F190" s="211" t="s">
        <v>198</v>
      </c>
      <c r="G190" s="208"/>
      <c r="H190" s="212">
        <v>10.5</v>
      </c>
      <c r="I190" s="213"/>
      <c r="J190" s="208"/>
      <c r="K190" s="208"/>
      <c r="L190" s="214"/>
      <c r="M190" s="215"/>
      <c r="N190" s="216"/>
      <c r="O190" s="216"/>
      <c r="P190" s="216"/>
      <c r="Q190" s="216"/>
      <c r="R190" s="216"/>
      <c r="S190" s="216"/>
      <c r="T190" s="217"/>
      <c r="AT190" s="218" t="s">
        <v>149</v>
      </c>
      <c r="AU190" s="218" t="s">
        <v>147</v>
      </c>
      <c r="AV190" s="13" t="s">
        <v>84</v>
      </c>
      <c r="AW190" s="13" t="s">
        <v>30</v>
      </c>
      <c r="AX190" s="13" t="s">
        <v>73</v>
      </c>
      <c r="AY190" s="218" t="s">
        <v>137</v>
      </c>
    </row>
    <row r="191" spans="1:65" s="13" customFormat="1" ht="11.25">
      <c r="B191" s="207"/>
      <c r="C191" s="208"/>
      <c r="D191" s="209" t="s">
        <v>149</v>
      </c>
      <c r="E191" s="210" t="s">
        <v>1</v>
      </c>
      <c r="F191" s="211" t="s">
        <v>199</v>
      </c>
      <c r="G191" s="208"/>
      <c r="H191" s="212">
        <v>6.9</v>
      </c>
      <c r="I191" s="213"/>
      <c r="J191" s="208"/>
      <c r="K191" s="208"/>
      <c r="L191" s="214"/>
      <c r="M191" s="215"/>
      <c r="N191" s="216"/>
      <c r="O191" s="216"/>
      <c r="P191" s="216"/>
      <c r="Q191" s="216"/>
      <c r="R191" s="216"/>
      <c r="S191" s="216"/>
      <c r="T191" s="217"/>
      <c r="AT191" s="218" t="s">
        <v>149</v>
      </c>
      <c r="AU191" s="218" t="s">
        <v>147</v>
      </c>
      <c r="AV191" s="13" t="s">
        <v>84</v>
      </c>
      <c r="AW191" s="13" t="s">
        <v>30</v>
      </c>
      <c r="AX191" s="13" t="s">
        <v>73</v>
      </c>
      <c r="AY191" s="218" t="s">
        <v>137</v>
      </c>
    </row>
    <row r="192" spans="1:65" s="13" customFormat="1" ht="11.25">
      <c r="B192" s="207"/>
      <c r="C192" s="208"/>
      <c r="D192" s="209" t="s">
        <v>149</v>
      </c>
      <c r="E192" s="210" t="s">
        <v>1</v>
      </c>
      <c r="F192" s="211" t="s">
        <v>200</v>
      </c>
      <c r="G192" s="208"/>
      <c r="H192" s="212">
        <v>1.7</v>
      </c>
      <c r="I192" s="213"/>
      <c r="J192" s="208"/>
      <c r="K192" s="208"/>
      <c r="L192" s="214"/>
      <c r="M192" s="215"/>
      <c r="N192" s="216"/>
      <c r="O192" s="216"/>
      <c r="P192" s="216"/>
      <c r="Q192" s="216"/>
      <c r="R192" s="216"/>
      <c r="S192" s="216"/>
      <c r="T192" s="217"/>
      <c r="AT192" s="218" t="s">
        <v>149</v>
      </c>
      <c r="AU192" s="218" t="s">
        <v>147</v>
      </c>
      <c r="AV192" s="13" t="s">
        <v>84</v>
      </c>
      <c r="AW192" s="13" t="s">
        <v>30</v>
      </c>
      <c r="AX192" s="13" t="s">
        <v>73</v>
      </c>
      <c r="AY192" s="218" t="s">
        <v>137</v>
      </c>
    </row>
    <row r="193" spans="1:65" s="13" customFormat="1" ht="11.25">
      <c r="B193" s="207"/>
      <c r="C193" s="208"/>
      <c r="D193" s="209" t="s">
        <v>149</v>
      </c>
      <c r="E193" s="210" t="s">
        <v>1</v>
      </c>
      <c r="F193" s="211" t="s">
        <v>201</v>
      </c>
      <c r="G193" s="208"/>
      <c r="H193" s="212">
        <v>4.0999999999999996</v>
      </c>
      <c r="I193" s="213"/>
      <c r="J193" s="208"/>
      <c r="K193" s="208"/>
      <c r="L193" s="214"/>
      <c r="M193" s="215"/>
      <c r="N193" s="216"/>
      <c r="O193" s="216"/>
      <c r="P193" s="216"/>
      <c r="Q193" s="216"/>
      <c r="R193" s="216"/>
      <c r="S193" s="216"/>
      <c r="T193" s="217"/>
      <c r="AT193" s="218" t="s">
        <v>149</v>
      </c>
      <c r="AU193" s="218" t="s">
        <v>147</v>
      </c>
      <c r="AV193" s="13" t="s">
        <v>84</v>
      </c>
      <c r="AW193" s="13" t="s">
        <v>30</v>
      </c>
      <c r="AX193" s="13" t="s">
        <v>73</v>
      </c>
      <c r="AY193" s="218" t="s">
        <v>137</v>
      </c>
    </row>
    <row r="194" spans="1:65" s="14" customFormat="1" ht="11.25">
      <c r="B194" s="219"/>
      <c r="C194" s="220"/>
      <c r="D194" s="209" t="s">
        <v>149</v>
      </c>
      <c r="E194" s="221" t="s">
        <v>1</v>
      </c>
      <c r="F194" s="222" t="s">
        <v>151</v>
      </c>
      <c r="G194" s="220"/>
      <c r="H194" s="223">
        <v>97.36</v>
      </c>
      <c r="I194" s="224"/>
      <c r="J194" s="220"/>
      <c r="K194" s="220"/>
      <c r="L194" s="225"/>
      <c r="M194" s="226"/>
      <c r="N194" s="227"/>
      <c r="O194" s="227"/>
      <c r="P194" s="227"/>
      <c r="Q194" s="227"/>
      <c r="R194" s="227"/>
      <c r="S194" s="227"/>
      <c r="T194" s="228"/>
      <c r="AT194" s="229" t="s">
        <v>149</v>
      </c>
      <c r="AU194" s="229" t="s">
        <v>147</v>
      </c>
      <c r="AV194" s="14" t="s">
        <v>147</v>
      </c>
      <c r="AW194" s="14" t="s">
        <v>30</v>
      </c>
      <c r="AX194" s="14" t="s">
        <v>73</v>
      </c>
      <c r="AY194" s="229" t="s">
        <v>137</v>
      </c>
    </row>
    <row r="195" spans="1:65" s="16" customFormat="1" ht="11.25">
      <c r="B195" s="251"/>
      <c r="C195" s="252"/>
      <c r="D195" s="209" t="s">
        <v>149</v>
      </c>
      <c r="E195" s="253" t="s">
        <v>1</v>
      </c>
      <c r="F195" s="254" t="s">
        <v>202</v>
      </c>
      <c r="G195" s="252"/>
      <c r="H195" s="255">
        <v>99.36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AT195" s="261" t="s">
        <v>149</v>
      </c>
      <c r="AU195" s="261" t="s">
        <v>147</v>
      </c>
      <c r="AV195" s="16" t="s">
        <v>146</v>
      </c>
      <c r="AW195" s="16" t="s">
        <v>30</v>
      </c>
      <c r="AX195" s="16" t="s">
        <v>80</v>
      </c>
      <c r="AY195" s="261" t="s">
        <v>137</v>
      </c>
    </row>
    <row r="196" spans="1:65" s="12" customFormat="1" ht="20.85" customHeight="1">
      <c r="B196" s="177"/>
      <c r="C196" s="178"/>
      <c r="D196" s="179" t="s">
        <v>72</v>
      </c>
      <c r="E196" s="191" t="s">
        <v>209</v>
      </c>
      <c r="F196" s="191" t="s">
        <v>210</v>
      </c>
      <c r="G196" s="178"/>
      <c r="H196" s="178"/>
      <c r="I196" s="181"/>
      <c r="J196" s="192">
        <f>BK196</f>
        <v>0</v>
      </c>
      <c r="K196" s="178"/>
      <c r="L196" s="183"/>
      <c r="M196" s="184"/>
      <c r="N196" s="185"/>
      <c r="O196" s="185"/>
      <c r="P196" s="186">
        <f>SUM(P197:P213)</f>
        <v>0</v>
      </c>
      <c r="Q196" s="185"/>
      <c r="R196" s="186">
        <f>SUM(R197:R213)</f>
        <v>0</v>
      </c>
      <c r="S196" s="185"/>
      <c r="T196" s="187">
        <f>SUM(T197:T213)</f>
        <v>0.68523999999999996</v>
      </c>
      <c r="AR196" s="188" t="s">
        <v>80</v>
      </c>
      <c r="AT196" s="189" t="s">
        <v>72</v>
      </c>
      <c r="AU196" s="189" t="s">
        <v>84</v>
      </c>
      <c r="AY196" s="188" t="s">
        <v>137</v>
      </c>
      <c r="BK196" s="190">
        <f>SUM(BK197:BK213)</f>
        <v>0</v>
      </c>
    </row>
    <row r="197" spans="1:65" s="2" customFormat="1" ht="21.75" customHeight="1">
      <c r="A197" s="35"/>
      <c r="B197" s="36"/>
      <c r="C197" s="193" t="s">
        <v>211</v>
      </c>
      <c r="D197" s="193" t="s">
        <v>142</v>
      </c>
      <c r="E197" s="194" t="s">
        <v>212</v>
      </c>
      <c r="F197" s="195" t="s">
        <v>213</v>
      </c>
      <c r="G197" s="196" t="s">
        <v>145</v>
      </c>
      <c r="H197" s="197">
        <v>8.1</v>
      </c>
      <c r="I197" s="198"/>
      <c r="J197" s="199">
        <f>ROUND(I197*H197,2)</f>
        <v>0</v>
      </c>
      <c r="K197" s="200"/>
      <c r="L197" s="40"/>
      <c r="M197" s="201" t="s">
        <v>1</v>
      </c>
      <c r="N197" s="202" t="s">
        <v>39</v>
      </c>
      <c r="O197" s="72"/>
      <c r="P197" s="203">
        <f>O197*H197</f>
        <v>0</v>
      </c>
      <c r="Q197" s="203">
        <v>0</v>
      </c>
      <c r="R197" s="203">
        <f>Q197*H197</f>
        <v>0</v>
      </c>
      <c r="S197" s="203">
        <v>6.2E-2</v>
      </c>
      <c r="T197" s="204">
        <f>S197*H197</f>
        <v>0.50219999999999998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5" t="s">
        <v>146</v>
      </c>
      <c r="AT197" s="205" t="s">
        <v>142</v>
      </c>
      <c r="AU197" s="205" t="s">
        <v>147</v>
      </c>
      <c r="AY197" s="18" t="s">
        <v>137</v>
      </c>
      <c r="BE197" s="206">
        <f>IF(N197="základní",J197,0)</f>
        <v>0</v>
      </c>
      <c r="BF197" s="206">
        <f>IF(N197="snížená",J197,0)</f>
        <v>0</v>
      </c>
      <c r="BG197" s="206">
        <f>IF(N197="zákl. přenesená",J197,0)</f>
        <v>0</v>
      </c>
      <c r="BH197" s="206">
        <f>IF(N197="sníž. přenesená",J197,0)</f>
        <v>0</v>
      </c>
      <c r="BI197" s="206">
        <f>IF(N197="nulová",J197,0)</f>
        <v>0</v>
      </c>
      <c r="BJ197" s="18" t="s">
        <v>84</v>
      </c>
      <c r="BK197" s="206">
        <f>ROUND(I197*H197,2)</f>
        <v>0</v>
      </c>
      <c r="BL197" s="18" t="s">
        <v>146</v>
      </c>
      <c r="BM197" s="205" t="s">
        <v>214</v>
      </c>
    </row>
    <row r="198" spans="1:65" s="13" customFormat="1" ht="11.25">
      <c r="B198" s="207"/>
      <c r="C198" s="208"/>
      <c r="D198" s="209" t="s">
        <v>149</v>
      </c>
      <c r="E198" s="210" t="s">
        <v>1</v>
      </c>
      <c r="F198" s="211" t="s">
        <v>215</v>
      </c>
      <c r="G198" s="208"/>
      <c r="H198" s="212">
        <v>2.16</v>
      </c>
      <c r="I198" s="213"/>
      <c r="J198" s="208"/>
      <c r="K198" s="208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149</v>
      </c>
      <c r="AU198" s="218" t="s">
        <v>147</v>
      </c>
      <c r="AV198" s="13" t="s">
        <v>84</v>
      </c>
      <c r="AW198" s="13" t="s">
        <v>30</v>
      </c>
      <c r="AX198" s="13" t="s">
        <v>73</v>
      </c>
      <c r="AY198" s="218" t="s">
        <v>137</v>
      </c>
    </row>
    <row r="199" spans="1:65" s="14" customFormat="1" ht="11.25">
      <c r="B199" s="219"/>
      <c r="C199" s="220"/>
      <c r="D199" s="209" t="s">
        <v>149</v>
      </c>
      <c r="E199" s="221" t="s">
        <v>1</v>
      </c>
      <c r="F199" s="222" t="s">
        <v>151</v>
      </c>
      <c r="G199" s="220"/>
      <c r="H199" s="223">
        <v>2.16</v>
      </c>
      <c r="I199" s="224"/>
      <c r="J199" s="220"/>
      <c r="K199" s="220"/>
      <c r="L199" s="225"/>
      <c r="M199" s="226"/>
      <c r="N199" s="227"/>
      <c r="O199" s="227"/>
      <c r="P199" s="227"/>
      <c r="Q199" s="227"/>
      <c r="R199" s="227"/>
      <c r="S199" s="227"/>
      <c r="T199" s="228"/>
      <c r="AT199" s="229" t="s">
        <v>149</v>
      </c>
      <c r="AU199" s="229" t="s">
        <v>147</v>
      </c>
      <c r="AV199" s="14" t="s">
        <v>147</v>
      </c>
      <c r="AW199" s="14" t="s">
        <v>30</v>
      </c>
      <c r="AX199" s="14" t="s">
        <v>73</v>
      </c>
      <c r="AY199" s="229" t="s">
        <v>137</v>
      </c>
    </row>
    <row r="200" spans="1:65" s="13" customFormat="1" ht="11.25">
      <c r="B200" s="207"/>
      <c r="C200" s="208"/>
      <c r="D200" s="209" t="s">
        <v>149</v>
      </c>
      <c r="E200" s="210" t="s">
        <v>1</v>
      </c>
      <c r="F200" s="211" t="s">
        <v>216</v>
      </c>
      <c r="G200" s="208"/>
      <c r="H200" s="212">
        <v>2.16</v>
      </c>
      <c r="I200" s="213"/>
      <c r="J200" s="208"/>
      <c r="K200" s="208"/>
      <c r="L200" s="214"/>
      <c r="M200" s="215"/>
      <c r="N200" s="216"/>
      <c r="O200" s="216"/>
      <c r="P200" s="216"/>
      <c r="Q200" s="216"/>
      <c r="R200" s="216"/>
      <c r="S200" s="216"/>
      <c r="T200" s="217"/>
      <c r="AT200" s="218" t="s">
        <v>149</v>
      </c>
      <c r="AU200" s="218" t="s">
        <v>147</v>
      </c>
      <c r="AV200" s="13" t="s">
        <v>84</v>
      </c>
      <c r="AW200" s="13" t="s">
        <v>30</v>
      </c>
      <c r="AX200" s="13" t="s">
        <v>73</v>
      </c>
      <c r="AY200" s="218" t="s">
        <v>137</v>
      </c>
    </row>
    <row r="201" spans="1:65" s="14" customFormat="1" ht="11.25">
      <c r="B201" s="219"/>
      <c r="C201" s="220"/>
      <c r="D201" s="209" t="s">
        <v>149</v>
      </c>
      <c r="E201" s="221" t="s">
        <v>1</v>
      </c>
      <c r="F201" s="222" t="s">
        <v>151</v>
      </c>
      <c r="G201" s="220"/>
      <c r="H201" s="223">
        <v>2.16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149</v>
      </c>
      <c r="AU201" s="229" t="s">
        <v>147</v>
      </c>
      <c r="AV201" s="14" t="s">
        <v>147</v>
      </c>
      <c r="AW201" s="14" t="s">
        <v>30</v>
      </c>
      <c r="AX201" s="14" t="s">
        <v>73</v>
      </c>
      <c r="AY201" s="229" t="s">
        <v>137</v>
      </c>
    </row>
    <row r="202" spans="1:65" s="13" customFormat="1" ht="11.25">
      <c r="B202" s="207"/>
      <c r="C202" s="208"/>
      <c r="D202" s="209" t="s">
        <v>149</v>
      </c>
      <c r="E202" s="210" t="s">
        <v>1</v>
      </c>
      <c r="F202" s="211" t="s">
        <v>217</v>
      </c>
      <c r="G202" s="208"/>
      <c r="H202" s="212">
        <v>1.08</v>
      </c>
      <c r="I202" s="213"/>
      <c r="J202" s="208"/>
      <c r="K202" s="208"/>
      <c r="L202" s="214"/>
      <c r="M202" s="215"/>
      <c r="N202" s="216"/>
      <c r="O202" s="216"/>
      <c r="P202" s="216"/>
      <c r="Q202" s="216"/>
      <c r="R202" s="216"/>
      <c r="S202" s="216"/>
      <c r="T202" s="217"/>
      <c r="AT202" s="218" t="s">
        <v>149</v>
      </c>
      <c r="AU202" s="218" t="s">
        <v>147</v>
      </c>
      <c r="AV202" s="13" t="s">
        <v>84</v>
      </c>
      <c r="AW202" s="13" t="s">
        <v>30</v>
      </c>
      <c r="AX202" s="13" t="s">
        <v>73</v>
      </c>
      <c r="AY202" s="218" t="s">
        <v>137</v>
      </c>
    </row>
    <row r="203" spans="1:65" s="14" customFormat="1" ht="11.25">
      <c r="B203" s="219"/>
      <c r="C203" s="220"/>
      <c r="D203" s="209" t="s">
        <v>149</v>
      </c>
      <c r="E203" s="221" t="s">
        <v>1</v>
      </c>
      <c r="F203" s="222" t="s">
        <v>151</v>
      </c>
      <c r="G203" s="220"/>
      <c r="H203" s="223">
        <v>1.08</v>
      </c>
      <c r="I203" s="224"/>
      <c r="J203" s="220"/>
      <c r="K203" s="220"/>
      <c r="L203" s="225"/>
      <c r="M203" s="226"/>
      <c r="N203" s="227"/>
      <c r="O203" s="227"/>
      <c r="P203" s="227"/>
      <c r="Q203" s="227"/>
      <c r="R203" s="227"/>
      <c r="S203" s="227"/>
      <c r="T203" s="228"/>
      <c r="AT203" s="229" t="s">
        <v>149</v>
      </c>
      <c r="AU203" s="229" t="s">
        <v>147</v>
      </c>
      <c r="AV203" s="14" t="s">
        <v>147</v>
      </c>
      <c r="AW203" s="14" t="s">
        <v>30</v>
      </c>
      <c r="AX203" s="14" t="s">
        <v>73</v>
      </c>
      <c r="AY203" s="229" t="s">
        <v>137</v>
      </c>
    </row>
    <row r="204" spans="1:65" s="13" customFormat="1" ht="11.25">
      <c r="B204" s="207"/>
      <c r="C204" s="208"/>
      <c r="D204" s="209" t="s">
        <v>149</v>
      </c>
      <c r="E204" s="210" t="s">
        <v>1</v>
      </c>
      <c r="F204" s="211" t="s">
        <v>218</v>
      </c>
      <c r="G204" s="208"/>
      <c r="H204" s="212">
        <v>1.08</v>
      </c>
      <c r="I204" s="213"/>
      <c r="J204" s="208"/>
      <c r="K204" s="208"/>
      <c r="L204" s="214"/>
      <c r="M204" s="215"/>
      <c r="N204" s="216"/>
      <c r="O204" s="216"/>
      <c r="P204" s="216"/>
      <c r="Q204" s="216"/>
      <c r="R204" s="216"/>
      <c r="S204" s="216"/>
      <c r="T204" s="217"/>
      <c r="AT204" s="218" t="s">
        <v>149</v>
      </c>
      <c r="AU204" s="218" t="s">
        <v>147</v>
      </c>
      <c r="AV204" s="13" t="s">
        <v>84</v>
      </c>
      <c r="AW204" s="13" t="s">
        <v>30</v>
      </c>
      <c r="AX204" s="13" t="s">
        <v>73</v>
      </c>
      <c r="AY204" s="218" t="s">
        <v>137</v>
      </c>
    </row>
    <row r="205" spans="1:65" s="14" customFormat="1" ht="11.25">
      <c r="B205" s="219"/>
      <c r="C205" s="220"/>
      <c r="D205" s="209" t="s">
        <v>149</v>
      </c>
      <c r="E205" s="221" t="s">
        <v>1</v>
      </c>
      <c r="F205" s="222" t="s">
        <v>151</v>
      </c>
      <c r="G205" s="220"/>
      <c r="H205" s="223">
        <v>1.08</v>
      </c>
      <c r="I205" s="224"/>
      <c r="J205" s="220"/>
      <c r="K205" s="220"/>
      <c r="L205" s="225"/>
      <c r="M205" s="226"/>
      <c r="N205" s="227"/>
      <c r="O205" s="227"/>
      <c r="P205" s="227"/>
      <c r="Q205" s="227"/>
      <c r="R205" s="227"/>
      <c r="S205" s="227"/>
      <c r="T205" s="228"/>
      <c r="AT205" s="229" t="s">
        <v>149</v>
      </c>
      <c r="AU205" s="229" t="s">
        <v>147</v>
      </c>
      <c r="AV205" s="14" t="s">
        <v>147</v>
      </c>
      <c r="AW205" s="14" t="s">
        <v>30</v>
      </c>
      <c r="AX205" s="14" t="s">
        <v>73</v>
      </c>
      <c r="AY205" s="229" t="s">
        <v>137</v>
      </c>
    </row>
    <row r="206" spans="1:65" s="13" customFormat="1" ht="11.25">
      <c r="B206" s="207"/>
      <c r="C206" s="208"/>
      <c r="D206" s="209" t="s">
        <v>149</v>
      </c>
      <c r="E206" s="210" t="s">
        <v>1</v>
      </c>
      <c r="F206" s="211" t="s">
        <v>219</v>
      </c>
      <c r="G206" s="208"/>
      <c r="H206" s="212">
        <v>0.81</v>
      </c>
      <c r="I206" s="213"/>
      <c r="J206" s="208"/>
      <c r="K206" s="208"/>
      <c r="L206" s="214"/>
      <c r="M206" s="215"/>
      <c r="N206" s="216"/>
      <c r="O206" s="216"/>
      <c r="P206" s="216"/>
      <c r="Q206" s="216"/>
      <c r="R206" s="216"/>
      <c r="S206" s="216"/>
      <c r="T206" s="217"/>
      <c r="AT206" s="218" t="s">
        <v>149</v>
      </c>
      <c r="AU206" s="218" t="s">
        <v>147</v>
      </c>
      <c r="AV206" s="13" t="s">
        <v>84</v>
      </c>
      <c r="AW206" s="13" t="s">
        <v>30</v>
      </c>
      <c r="AX206" s="13" t="s">
        <v>73</v>
      </c>
      <c r="AY206" s="218" t="s">
        <v>137</v>
      </c>
    </row>
    <row r="207" spans="1:65" s="14" customFormat="1" ht="11.25">
      <c r="B207" s="219"/>
      <c r="C207" s="220"/>
      <c r="D207" s="209" t="s">
        <v>149</v>
      </c>
      <c r="E207" s="221" t="s">
        <v>1</v>
      </c>
      <c r="F207" s="222" t="s">
        <v>151</v>
      </c>
      <c r="G207" s="220"/>
      <c r="H207" s="223">
        <v>0.81</v>
      </c>
      <c r="I207" s="224"/>
      <c r="J207" s="220"/>
      <c r="K207" s="220"/>
      <c r="L207" s="225"/>
      <c r="M207" s="226"/>
      <c r="N207" s="227"/>
      <c r="O207" s="227"/>
      <c r="P207" s="227"/>
      <c r="Q207" s="227"/>
      <c r="R207" s="227"/>
      <c r="S207" s="227"/>
      <c r="T207" s="228"/>
      <c r="AT207" s="229" t="s">
        <v>149</v>
      </c>
      <c r="AU207" s="229" t="s">
        <v>147</v>
      </c>
      <c r="AV207" s="14" t="s">
        <v>147</v>
      </c>
      <c r="AW207" s="14" t="s">
        <v>30</v>
      </c>
      <c r="AX207" s="14" t="s">
        <v>73</v>
      </c>
      <c r="AY207" s="229" t="s">
        <v>137</v>
      </c>
    </row>
    <row r="208" spans="1:65" s="13" customFormat="1" ht="11.25">
      <c r="B208" s="207"/>
      <c r="C208" s="208"/>
      <c r="D208" s="209" t="s">
        <v>149</v>
      </c>
      <c r="E208" s="210" t="s">
        <v>1</v>
      </c>
      <c r="F208" s="211" t="s">
        <v>220</v>
      </c>
      <c r="G208" s="208"/>
      <c r="H208" s="212">
        <v>0.81</v>
      </c>
      <c r="I208" s="213"/>
      <c r="J208" s="208"/>
      <c r="K208" s="208"/>
      <c r="L208" s="214"/>
      <c r="M208" s="215"/>
      <c r="N208" s="216"/>
      <c r="O208" s="216"/>
      <c r="P208" s="216"/>
      <c r="Q208" s="216"/>
      <c r="R208" s="216"/>
      <c r="S208" s="216"/>
      <c r="T208" s="217"/>
      <c r="AT208" s="218" t="s">
        <v>149</v>
      </c>
      <c r="AU208" s="218" t="s">
        <v>147</v>
      </c>
      <c r="AV208" s="13" t="s">
        <v>84</v>
      </c>
      <c r="AW208" s="13" t="s">
        <v>30</v>
      </c>
      <c r="AX208" s="13" t="s">
        <v>73</v>
      </c>
      <c r="AY208" s="218" t="s">
        <v>137</v>
      </c>
    </row>
    <row r="209" spans="1:65" s="14" customFormat="1" ht="11.25">
      <c r="B209" s="219"/>
      <c r="C209" s="220"/>
      <c r="D209" s="209" t="s">
        <v>149</v>
      </c>
      <c r="E209" s="221" t="s">
        <v>1</v>
      </c>
      <c r="F209" s="222" t="s">
        <v>151</v>
      </c>
      <c r="G209" s="220"/>
      <c r="H209" s="223">
        <v>0.81</v>
      </c>
      <c r="I209" s="224"/>
      <c r="J209" s="220"/>
      <c r="K209" s="220"/>
      <c r="L209" s="225"/>
      <c r="M209" s="226"/>
      <c r="N209" s="227"/>
      <c r="O209" s="227"/>
      <c r="P209" s="227"/>
      <c r="Q209" s="227"/>
      <c r="R209" s="227"/>
      <c r="S209" s="227"/>
      <c r="T209" s="228"/>
      <c r="AT209" s="229" t="s">
        <v>149</v>
      </c>
      <c r="AU209" s="229" t="s">
        <v>147</v>
      </c>
      <c r="AV209" s="14" t="s">
        <v>147</v>
      </c>
      <c r="AW209" s="14" t="s">
        <v>30</v>
      </c>
      <c r="AX209" s="14" t="s">
        <v>73</v>
      </c>
      <c r="AY209" s="229" t="s">
        <v>137</v>
      </c>
    </row>
    <row r="210" spans="1:65" s="16" customFormat="1" ht="11.25">
      <c r="B210" s="251"/>
      <c r="C210" s="252"/>
      <c r="D210" s="209" t="s">
        <v>149</v>
      </c>
      <c r="E210" s="253" t="s">
        <v>1</v>
      </c>
      <c r="F210" s="254" t="s">
        <v>202</v>
      </c>
      <c r="G210" s="252"/>
      <c r="H210" s="255">
        <v>8.1000000000000014</v>
      </c>
      <c r="I210" s="256"/>
      <c r="J210" s="252"/>
      <c r="K210" s="252"/>
      <c r="L210" s="257"/>
      <c r="M210" s="258"/>
      <c r="N210" s="259"/>
      <c r="O210" s="259"/>
      <c r="P210" s="259"/>
      <c r="Q210" s="259"/>
      <c r="R210" s="259"/>
      <c r="S210" s="259"/>
      <c r="T210" s="260"/>
      <c r="AT210" s="261" t="s">
        <v>149</v>
      </c>
      <c r="AU210" s="261" t="s">
        <v>147</v>
      </c>
      <c r="AV210" s="16" t="s">
        <v>146</v>
      </c>
      <c r="AW210" s="16" t="s">
        <v>30</v>
      </c>
      <c r="AX210" s="16" t="s">
        <v>80</v>
      </c>
      <c r="AY210" s="261" t="s">
        <v>137</v>
      </c>
    </row>
    <row r="211" spans="1:65" s="2" customFormat="1" ht="21.75" customHeight="1">
      <c r="A211" s="35"/>
      <c r="B211" s="36"/>
      <c r="C211" s="193" t="s">
        <v>221</v>
      </c>
      <c r="D211" s="193" t="s">
        <v>142</v>
      </c>
      <c r="E211" s="194" t="s">
        <v>222</v>
      </c>
      <c r="F211" s="195" t="s">
        <v>223</v>
      </c>
      <c r="G211" s="196" t="s">
        <v>145</v>
      </c>
      <c r="H211" s="197">
        <v>2.08</v>
      </c>
      <c r="I211" s="198"/>
      <c r="J211" s="199">
        <f>ROUND(I211*H211,2)</f>
        <v>0</v>
      </c>
      <c r="K211" s="200"/>
      <c r="L211" s="40"/>
      <c r="M211" s="201" t="s">
        <v>1</v>
      </c>
      <c r="N211" s="202" t="s">
        <v>39</v>
      </c>
      <c r="O211" s="72"/>
      <c r="P211" s="203">
        <f>O211*H211</f>
        <v>0</v>
      </c>
      <c r="Q211" s="203">
        <v>0</v>
      </c>
      <c r="R211" s="203">
        <f>Q211*H211</f>
        <v>0</v>
      </c>
      <c r="S211" s="203">
        <v>8.7999999999999995E-2</v>
      </c>
      <c r="T211" s="204">
        <f>S211*H211</f>
        <v>0.18304000000000001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5" t="s">
        <v>146</v>
      </c>
      <c r="AT211" s="205" t="s">
        <v>142</v>
      </c>
      <c r="AU211" s="205" t="s">
        <v>147</v>
      </c>
      <c r="AY211" s="18" t="s">
        <v>137</v>
      </c>
      <c r="BE211" s="206">
        <f>IF(N211="základní",J211,0)</f>
        <v>0</v>
      </c>
      <c r="BF211" s="206">
        <f>IF(N211="snížená",J211,0)</f>
        <v>0</v>
      </c>
      <c r="BG211" s="206">
        <f>IF(N211="zákl. přenesená",J211,0)</f>
        <v>0</v>
      </c>
      <c r="BH211" s="206">
        <f>IF(N211="sníž. přenesená",J211,0)</f>
        <v>0</v>
      </c>
      <c r="BI211" s="206">
        <f>IF(N211="nulová",J211,0)</f>
        <v>0</v>
      </c>
      <c r="BJ211" s="18" t="s">
        <v>84</v>
      </c>
      <c r="BK211" s="206">
        <f>ROUND(I211*H211,2)</f>
        <v>0</v>
      </c>
      <c r="BL211" s="18" t="s">
        <v>146</v>
      </c>
      <c r="BM211" s="205" t="s">
        <v>224</v>
      </c>
    </row>
    <row r="212" spans="1:65" s="13" customFormat="1" ht="11.25">
      <c r="B212" s="207"/>
      <c r="C212" s="208"/>
      <c r="D212" s="209" t="s">
        <v>149</v>
      </c>
      <c r="E212" s="210" t="s">
        <v>1</v>
      </c>
      <c r="F212" s="211" t="s">
        <v>225</v>
      </c>
      <c r="G212" s="208"/>
      <c r="H212" s="212">
        <v>2.08</v>
      </c>
      <c r="I212" s="213"/>
      <c r="J212" s="208"/>
      <c r="K212" s="208"/>
      <c r="L212" s="214"/>
      <c r="M212" s="215"/>
      <c r="N212" s="216"/>
      <c r="O212" s="216"/>
      <c r="P212" s="216"/>
      <c r="Q212" s="216"/>
      <c r="R212" s="216"/>
      <c r="S212" s="216"/>
      <c r="T212" s="217"/>
      <c r="AT212" s="218" t="s">
        <v>149</v>
      </c>
      <c r="AU212" s="218" t="s">
        <v>147</v>
      </c>
      <c r="AV212" s="13" t="s">
        <v>84</v>
      </c>
      <c r="AW212" s="13" t="s">
        <v>30</v>
      </c>
      <c r="AX212" s="13" t="s">
        <v>73</v>
      </c>
      <c r="AY212" s="218" t="s">
        <v>137</v>
      </c>
    </row>
    <row r="213" spans="1:65" s="14" customFormat="1" ht="11.25">
      <c r="B213" s="219"/>
      <c r="C213" s="220"/>
      <c r="D213" s="209" t="s">
        <v>149</v>
      </c>
      <c r="E213" s="221" t="s">
        <v>1</v>
      </c>
      <c r="F213" s="222" t="s">
        <v>151</v>
      </c>
      <c r="G213" s="220"/>
      <c r="H213" s="223">
        <v>2.08</v>
      </c>
      <c r="I213" s="224"/>
      <c r="J213" s="220"/>
      <c r="K213" s="220"/>
      <c r="L213" s="225"/>
      <c r="M213" s="226"/>
      <c r="N213" s="227"/>
      <c r="O213" s="227"/>
      <c r="P213" s="227"/>
      <c r="Q213" s="227"/>
      <c r="R213" s="227"/>
      <c r="S213" s="227"/>
      <c r="T213" s="228"/>
      <c r="AT213" s="229" t="s">
        <v>149</v>
      </c>
      <c r="AU213" s="229" t="s">
        <v>147</v>
      </c>
      <c r="AV213" s="14" t="s">
        <v>147</v>
      </c>
      <c r="AW213" s="14" t="s">
        <v>30</v>
      </c>
      <c r="AX213" s="14" t="s">
        <v>80</v>
      </c>
      <c r="AY213" s="229" t="s">
        <v>137</v>
      </c>
    </row>
    <row r="214" spans="1:65" s="12" customFormat="1" ht="20.85" customHeight="1">
      <c r="B214" s="177"/>
      <c r="C214" s="178"/>
      <c r="D214" s="179" t="s">
        <v>72</v>
      </c>
      <c r="E214" s="191" t="s">
        <v>226</v>
      </c>
      <c r="F214" s="191" t="s">
        <v>227</v>
      </c>
      <c r="G214" s="178"/>
      <c r="H214" s="178"/>
      <c r="I214" s="181"/>
      <c r="J214" s="192">
        <f>BK214</f>
        <v>0</v>
      </c>
      <c r="K214" s="178"/>
      <c r="L214" s="183"/>
      <c r="M214" s="184"/>
      <c r="N214" s="185"/>
      <c r="O214" s="185"/>
      <c r="P214" s="186">
        <f>SUM(P215:P216)</f>
        <v>0</v>
      </c>
      <c r="Q214" s="185"/>
      <c r="R214" s="186">
        <f>SUM(R215:R216)</f>
        <v>0</v>
      </c>
      <c r="S214" s="185"/>
      <c r="T214" s="187">
        <f>SUM(T215:T216)</f>
        <v>0.6120000000000001</v>
      </c>
      <c r="AR214" s="188" t="s">
        <v>80</v>
      </c>
      <c r="AT214" s="189" t="s">
        <v>72</v>
      </c>
      <c r="AU214" s="189" t="s">
        <v>84</v>
      </c>
      <c r="AY214" s="188" t="s">
        <v>137</v>
      </c>
      <c r="BK214" s="190">
        <f>SUM(BK215:BK216)</f>
        <v>0</v>
      </c>
    </row>
    <row r="215" spans="1:65" s="2" customFormat="1" ht="21.75" customHeight="1">
      <c r="A215" s="35"/>
      <c r="B215" s="36"/>
      <c r="C215" s="193" t="s">
        <v>228</v>
      </c>
      <c r="D215" s="193" t="s">
        <v>142</v>
      </c>
      <c r="E215" s="194" t="s">
        <v>229</v>
      </c>
      <c r="F215" s="195" t="s">
        <v>230</v>
      </c>
      <c r="G215" s="196" t="s">
        <v>145</v>
      </c>
      <c r="H215" s="197">
        <v>9</v>
      </c>
      <c r="I215" s="198"/>
      <c r="J215" s="199">
        <f>ROUND(I215*H215,2)</f>
        <v>0</v>
      </c>
      <c r="K215" s="200"/>
      <c r="L215" s="40"/>
      <c r="M215" s="201" t="s">
        <v>1</v>
      </c>
      <c r="N215" s="202" t="s">
        <v>39</v>
      </c>
      <c r="O215" s="72"/>
      <c r="P215" s="203">
        <f>O215*H215</f>
        <v>0</v>
      </c>
      <c r="Q215" s="203">
        <v>0</v>
      </c>
      <c r="R215" s="203">
        <f>Q215*H215</f>
        <v>0</v>
      </c>
      <c r="S215" s="203">
        <v>6.8000000000000005E-2</v>
      </c>
      <c r="T215" s="204">
        <f>S215*H215</f>
        <v>0.6120000000000001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5" t="s">
        <v>146</v>
      </c>
      <c r="AT215" s="205" t="s">
        <v>142</v>
      </c>
      <c r="AU215" s="205" t="s">
        <v>147</v>
      </c>
      <c r="AY215" s="18" t="s">
        <v>137</v>
      </c>
      <c r="BE215" s="206">
        <f>IF(N215="základní",J215,0)</f>
        <v>0</v>
      </c>
      <c r="BF215" s="206">
        <f>IF(N215="snížená",J215,0)</f>
        <v>0</v>
      </c>
      <c r="BG215" s="206">
        <f>IF(N215="zákl. přenesená",J215,0)</f>
        <v>0</v>
      </c>
      <c r="BH215" s="206">
        <f>IF(N215="sníž. přenesená",J215,0)</f>
        <v>0</v>
      </c>
      <c r="BI215" s="206">
        <f>IF(N215="nulová",J215,0)</f>
        <v>0</v>
      </c>
      <c r="BJ215" s="18" t="s">
        <v>84</v>
      </c>
      <c r="BK215" s="206">
        <f>ROUND(I215*H215,2)</f>
        <v>0</v>
      </c>
      <c r="BL215" s="18" t="s">
        <v>146</v>
      </c>
      <c r="BM215" s="205" t="s">
        <v>231</v>
      </c>
    </row>
    <row r="216" spans="1:65" s="13" customFormat="1" ht="11.25">
      <c r="B216" s="207"/>
      <c r="C216" s="208"/>
      <c r="D216" s="209" t="s">
        <v>149</v>
      </c>
      <c r="E216" s="210" t="s">
        <v>1</v>
      </c>
      <c r="F216" s="211" t="s">
        <v>171</v>
      </c>
      <c r="G216" s="208"/>
      <c r="H216" s="212">
        <v>9</v>
      </c>
      <c r="I216" s="213"/>
      <c r="J216" s="208"/>
      <c r="K216" s="208"/>
      <c r="L216" s="214"/>
      <c r="M216" s="215"/>
      <c r="N216" s="216"/>
      <c r="O216" s="216"/>
      <c r="P216" s="216"/>
      <c r="Q216" s="216"/>
      <c r="R216" s="216"/>
      <c r="S216" s="216"/>
      <c r="T216" s="217"/>
      <c r="AT216" s="218" t="s">
        <v>149</v>
      </c>
      <c r="AU216" s="218" t="s">
        <v>147</v>
      </c>
      <c r="AV216" s="13" t="s">
        <v>84</v>
      </c>
      <c r="AW216" s="13" t="s">
        <v>30</v>
      </c>
      <c r="AX216" s="13" t="s">
        <v>80</v>
      </c>
      <c r="AY216" s="218" t="s">
        <v>137</v>
      </c>
    </row>
    <row r="217" spans="1:65" s="12" customFormat="1" ht="22.9" customHeight="1">
      <c r="B217" s="177"/>
      <c r="C217" s="178"/>
      <c r="D217" s="179" t="s">
        <v>72</v>
      </c>
      <c r="E217" s="191" t="s">
        <v>232</v>
      </c>
      <c r="F217" s="191" t="s">
        <v>233</v>
      </c>
      <c r="G217" s="178"/>
      <c r="H217" s="178"/>
      <c r="I217" s="181"/>
      <c r="J217" s="192">
        <f>BK217</f>
        <v>0</v>
      </c>
      <c r="K217" s="178"/>
      <c r="L217" s="183"/>
      <c r="M217" s="184"/>
      <c r="N217" s="185"/>
      <c r="O217" s="185"/>
      <c r="P217" s="186">
        <f>SUM(P218:P223)</f>
        <v>0</v>
      </c>
      <c r="Q217" s="185"/>
      <c r="R217" s="186">
        <f>SUM(R218:R223)</f>
        <v>0</v>
      </c>
      <c r="S217" s="185"/>
      <c r="T217" s="187">
        <f>SUM(T218:T223)</f>
        <v>0</v>
      </c>
      <c r="AR217" s="188" t="s">
        <v>80</v>
      </c>
      <c r="AT217" s="189" t="s">
        <v>72</v>
      </c>
      <c r="AU217" s="189" t="s">
        <v>80</v>
      </c>
      <c r="AY217" s="188" t="s">
        <v>137</v>
      </c>
      <c r="BK217" s="190">
        <f>SUM(BK218:BK223)</f>
        <v>0</v>
      </c>
    </row>
    <row r="218" spans="1:65" s="2" customFormat="1" ht="21.75" customHeight="1">
      <c r="A218" s="35"/>
      <c r="B218" s="36"/>
      <c r="C218" s="193" t="s">
        <v>234</v>
      </c>
      <c r="D218" s="193" t="s">
        <v>142</v>
      </c>
      <c r="E218" s="194" t="s">
        <v>235</v>
      </c>
      <c r="F218" s="195" t="s">
        <v>236</v>
      </c>
      <c r="G218" s="196" t="s">
        <v>237</v>
      </c>
      <c r="H218" s="197">
        <v>11.012</v>
      </c>
      <c r="I218" s="198"/>
      <c r="J218" s="199">
        <f>ROUND(I218*H218,2)</f>
        <v>0</v>
      </c>
      <c r="K218" s="200"/>
      <c r="L218" s="40"/>
      <c r="M218" s="201" t="s">
        <v>1</v>
      </c>
      <c r="N218" s="202" t="s">
        <v>39</v>
      </c>
      <c r="O218" s="72"/>
      <c r="P218" s="203">
        <f>O218*H218</f>
        <v>0</v>
      </c>
      <c r="Q218" s="203">
        <v>0</v>
      </c>
      <c r="R218" s="203">
        <f>Q218*H218</f>
        <v>0</v>
      </c>
      <c r="S218" s="203">
        <v>0</v>
      </c>
      <c r="T218" s="204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5" t="s">
        <v>146</v>
      </c>
      <c r="AT218" s="205" t="s">
        <v>142</v>
      </c>
      <c r="AU218" s="205" t="s">
        <v>84</v>
      </c>
      <c r="AY218" s="18" t="s">
        <v>137</v>
      </c>
      <c r="BE218" s="206">
        <f>IF(N218="základní",J218,0)</f>
        <v>0</v>
      </c>
      <c r="BF218" s="206">
        <f>IF(N218="snížená",J218,0)</f>
        <v>0</v>
      </c>
      <c r="BG218" s="206">
        <f>IF(N218="zákl. přenesená",J218,0)</f>
        <v>0</v>
      </c>
      <c r="BH218" s="206">
        <f>IF(N218="sníž. přenesená",J218,0)</f>
        <v>0</v>
      </c>
      <c r="BI218" s="206">
        <f>IF(N218="nulová",J218,0)</f>
        <v>0</v>
      </c>
      <c r="BJ218" s="18" t="s">
        <v>84</v>
      </c>
      <c r="BK218" s="206">
        <f>ROUND(I218*H218,2)</f>
        <v>0</v>
      </c>
      <c r="BL218" s="18" t="s">
        <v>146</v>
      </c>
      <c r="BM218" s="205" t="s">
        <v>238</v>
      </c>
    </row>
    <row r="219" spans="1:65" s="2" customFormat="1" ht="21.75" customHeight="1">
      <c r="A219" s="35"/>
      <c r="B219" s="36"/>
      <c r="C219" s="193" t="s">
        <v>8</v>
      </c>
      <c r="D219" s="193" t="s">
        <v>142</v>
      </c>
      <c r="E219" s="194" t="s">
        <v>239</v>
      </c>
      <c r="F219" s="195" t="s">
        <v>240</v>
      </c>
      <c r="G219" s="196" t="s">
        <v>237</v>
      </c>
      <c r="H219" s="197">
        <v>329.46</v>
      </c>
      <c r="I219" s="198"/>
      <c r="J219" s="199">
        <f>ROUND(I219*H219,2)</f>
        <v>0</v>
      </c>
      <c r="K219" s="200"/>
      <c r="L219" s="40"/>
      <c r="M219" s="201" t="s">
        <v>1</v>
      </c>
      <c r="N219" s="202" t="s">
        <v>39</v>
      </c>
      <c r="O219" s="72"/>
      <c r="P219" s="203">
        <f>O219*H219</f>
        <v>0</v>
      </c>
      <c r="Q219" s="203">
        <v>0</v>
      </c>
      <c r="R219" s="203">
        <f>Q219*H219</f>
        <v>0</v>
      </c>
      <c r="S219" s="203">
        <v>0</v>
      </c>
      <c r="T219" s="204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5" t="s">
        <v>146</v>
      </c>
      <c r="AT219" s="205" t="s">
        <v>142</v>
      </c>
      <c r="AU219" s="205" t="s">
        <v>84</v>
      </c>
      <c r="AY219" s="18" t="s">
        <v>137</v>
      </c>
      <c r="BE219" s="206">
        <f>IF(N219="základní",J219,0)</f>
        <v>0</v>
      </c>
      <c r="BF219" s="206">
        <f>IF(N219="snížená",J219,0)</f>
        <v>0</v>
      </c>
      <c r="BG219" s="206">
        <f>IF(N219="zákl. přenesená",J219,0)</f>
        <v>0</v>
      </c>
      <c r="BH219" s="206">
        <f>IF(N219="sníž. přenesená",J219,0)</f>
        <v>0</v>
      </c>
      <c r="BI219" s="206">
        <f>IF(N219="nulová",J219,0)</f>
        <v>0</v>
      </c>
      <c r="BJ219" s="18" t="s">
        <v>84</v>
      </c>
      <c r="BK219" s="206">
        <f>ROUND(I219*H219,2)</f>
        <v>0</v>
      </c>
      <c r="BL219" s="18" t="s">
        <v>146</v>
      </c>
      <c r="BM219" s="205" t="s">
        <v>241</v>
      </c>
    </row>
    <row r="220" spans="1:65" s="13" customFormat="1" ht="11.25">
      <c r="B220" s="207"/>
      <c r="C220" s="208"/>
      <c r="D220" s="209" t="s">
        <v>149</v>
      </c>
      <c r="E220" s="210" t="s">
        <v>1</v>
      </c>
      <c r="F220" s="211" t="s">
        <v>242</v>
      </c>
      <c r="G220" s="208"/>
      <c r="H220" s="212">
        <v>329.46</v>
      </c>
      <c r="I220" s="213"/>
      <c r="J220" s="208"/>
      <c r="K220" s="208"/>
      <c r="L220" s="214"/>
      <c r="M220" s="215"/>
      <c r="N220" s="216"/>
      <c r="O220" s="216"/>
      <c r="P220" s="216"/>
      <c r="Q220" s="216"/>
      <c r="R220" s="216"/>
      <c r="S220" s="216"/>
      <c r="T220" s="217"/>
      <c r="AT220" s="218" t="s">
        <v>149</v>
      </c>
      <c r="AU220" s="218" t="s">
        <v>84</v>
      </c>
      <c r="AV220" s="13" t="s">
        <v>84</v>
      </c>
      <c r="AW220" s="13" t="s">
        <v>30</v>
      </c>
      <c r="AX220" s="13" t="s">
        <v>73</v>
      </c>
      <c r="AY220" s="218" t="s">
        <v>137</v>
      </c>
    </row>
    <row r="221" spans="1:65" s="14" customFormat="1" ht="11.25">
      <c r="B221" s="219"/>
      <c r="C221" s="220"/>
      <c r="D221" s="209" t="s">
        <v>149</v>
      </c>
      <c r="E221" s="221" t="s">
        <v>1</v>
      </c>
      <c r="F221" s="222" t="s">
        <v>151</v>
      </c>
      <c r="G221" s="220"/>
      <c r="H221" s="223">
        <v>329.46</v>
      </c>
      <c r="I221" s="224"/>
      <c r="J221" s="220"/>
      <c r="K221" s="220"/>
      <c r="L221" s="225"/>
      <c r="M221" s="226"/>
      <c r="N221" s="227"/>
      <c r="O221" s="227"/>
      <c r="P221" s="227"/>
      <c r="Q221" s="227"/>
      <c r="R221" s="227"/>
      <c r="S221" s="227"/>
      <c r="T221" s="228"/>
      <c r="AT221" s="229" t="s">
        <v>149</v>
      </c>
      <c r="AU221" s="229" t="s">
        <v>84</v>
      </c>
      <c r="AV221" s="14" t="s">
        <v>147</v>
      </c>
      <c r="AW221" s="14" t="s">
        <v>30</v>
      </c>
      <c r="AX221" s="14" t="s">
        <v>80</v>
      </c>
      <c r="AY221" s="229" t="s">
        <v>137</v>
      </c>
    </row>
    <row r="222" spans="1:65" s="2" customFormat="1" ht="21.75" customHeight="1">
      <c r="A222" s="35"/>
      <c r="B222" s="36"/>
      <c r="C222" s="193" t="s">
        <v>243</v>
      </c>
      <c r="D222" s="193" t="s">
        <v>142</v>
      </c>
      <c r="E222" s="194" t="s">
        <v>244</v>
      </c>
      <c r="F222" s="195" t="s">
        <v>245</v>
      </c>
      <c r="G222" s="196" t="s">
        <v>237</v>
      </c>
      <c r="H222" s="197">
        <v>11.012</v>
      </c>
      <c r="I222" s="198"/>
      <c r="J222" s="199">
        <f>ROUND(I222*H222,2)</f>
        <v>0</v>
      </c>
      <c r="K222" s="200"/>
      <c r="L222" s="40"/>
      <c r="M222" s="201" t="s">
        <v>1</v>
      </c>
      <c r="N222" s="202" t="s">
        <v>39</v>
      </c>
      <c r="O222" s="72"/>
      <c r="P222" s="203">
        <f>O222*H222</f>
        <v>0</v>
      </c>
      <c r="Q222" s="203">
        <v>0</v>
      </c>
      <c r="R222" s="203">
        <f>Q222*H222</f>
        <v>0</v>
      </c>
      <c r="S222" s="203">
        <v>0</v>
      </c>
      <c r="T222" s="204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5" t="s">
        <v>146</v>
      </c>
      <c r="AT222" s="205" t="s">
        <v>142</v>
      </c>
      <c r="AU222" s="205" t="s">
        <v>84</v>
      </c>
      <c r="AY222" s="18" t="s">
        <v>137</v>
      </c>
      <c r="BE222" s="206">
        <f>IF(N222="základní",J222,0)</f>
        <v>0</v>
      </c>
      <c r="BF222" s="206">
        <f>IF(N222="snížená",J222,0)</f>
        <v>0</v>
      </c>
      <c r="BG222" s="206">
        <f>IF(N222="zákl. přenesená",J222,0)</f>
        <v>0</v>
      </c>
      <c r="BH222" s="206">
        <f>IF(N222="sníž. přenesená",J222,0)</f>
        <v>0</v>
      </c>
      <c r="BI222" s="206">
        <f>IF(N222="nulová",J222,0)</f>
        <v>0</v>
      </c>
      <c r="BJ222" s="18" t="s">
        <v>84</v>
      </c>
      <c r="BK222" s="206">
        <f>ROUND(I222*H222,2)</f>
        <v>0</v>
      </c>
      <c r="BL222" s="18" t="s">
        <v>146</v>
      </c>
      <c r="BM222" s="205" t="s">
        <v>246</v>
      </c>
    </row>
    <row r="223" spans="1:65" s="2" customFormat="1" ht="33" customHeight="1">
      <c r="A223" s="35"/>
      <c r="B223" s="36"/>
      <c r="C223" s="193" t="s">
        <v>247</v>
      </c>
      <c r="D223" s="193" t="s">
        <v>142</v>
      </c>
      <c r="E223" s="194" t="s">
        <v>248</v>
      </c>
      <c r="F223" s="195" t="s">
        <v>249</v>
      </c>
      <c r="G223" s="196" t="s">
        <v>237</v>
      </c>
      <c r="H223" s="197">
        <v>11.012</v>
      </c>
      <c r="I223" s="198"/>
      <c r="J223" s="199">
        <f>ROUND(I223*H223,2)</f>
        <v>0</v>
      </c>
      <c r="K223" s="200"/>
      <c r="L223" s="40"/>
      <c r="M223" s="201" t="s">
        <v>1</v>
      </c>
      <c r="N223" s="202" t="s">
        <v>39</v>
      </c>
      <c r="O223" s="72"/>
      <c r="P223" s="203">
        <f>O223*H223</f>
        <v>0</v>
      </c>
      <c r="Q223" s="203">
        <v>0</v>
      </c>
      <c r="R223" s="203">
        <f>Q223*H223</f>
        <v>0</v>
      </c>
      <c r="S223" s="203">
        <v>0</v>
      </c>
      <c r="T223" s="204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5" t="s">
        <v>146</v>
      </c>
      <c r="AT223" s="205" t="s">
        <v>142</v>
      </c>
      <c r="AU223" s="205" t="s">
        <v>84</v>
      </c>
      <c r="AY223" s="18" t="s">
        <v>137</v>
      </c>
      <c r="BE223" s="206">
        <f>IF(N223="základní",J223,0)</f>
        <v>0</v>
      </c>
      <c r="BF223" s="206">
        <f>IF(N223="snížená",J223,0)</f>
        <v>0</v>
      </c>
      <c r="BG223" s="206">
        <f>IF(N223="zákl. přenesená",J223,0)</f>
        <v>0</v>
      </c>
      <c r="BH223" s="206">
        <f>IF(N223="sníž. přenesená",J223,0)</f>
        <v>0</v>
      </c>
      <c r="BI223" s="206">
        <f>IF(N223="nulová",J223,0)</f>
        <v>0</v>
      </c>
      <c r="BJ223" s="18" t="s">
        <v>84</v>
      </c>
      <c r="BK223" s="206">
        <f>ROUND(I223*H223,2)</f>
        <v>0</v>
      </c>
      <c r="BL223" s="18" t="s">
        <v>146</v>
      </c>
      <c r="BM223" s="205" t="s">
        <v>250</v>
      </c>
    </row>
    <row r="224" spans="1:65" s="12" customFormat="1" ht="25.9" customHeight="1">
      <c r="B224" s="177"/>
      <c r="C224" s="178"/>
      <c r="D224" s="179" t="s">
        <v>72</v>
      </c>
      <c r="E224" s="180" t="s">
        <v>251</v>
      </c>
      <c r="F224" s="180" t="s">
        <v>252</v>
      </c>
      <c r="G224" s="178"/>
      <c r="H224" s="178"/>
      <c r="I224" s="181"/>
      <c r="J224" s="182">
        <f>BK224</f>
        <v>0</v>
      </c>
      <c r="K224" s="178"/>
      <c r="L224" s="183"/>
      <c r="M224" s="184"/>
      <c r="N224" s="185"/>
      <c r="O224" s="185"/>
      <c r="P224" s="186">
        <f>P225+P270+P341+P374+P391+P412+P472+P478+P487+P494</f>
        <v>0</v>
      </c>
      <c r="Q224" s="185"/>
      <c r="R224" s="186">
        <f>R225+R270+R341+R374+R391+R412+R472+R478+R487+R494</f>
        <v>9.9274885400000006</v>
      </c>
      <c r="S224" s="185"/>
      <c r="T224" s="187">
        <f>T225+T270+T341+T374+T391+T412+T472+T478+T487+T494</f>
        <v>9.7142900000000001</v>
      </c>
      <c r="AR224" s="188" t="s">
        <v>84</v>
      </c>
      <c r="AT224" s="189" t="s">
        <v>72</v>
      </c>
      <c r="AU224" s="189" t="s">
        <v>73</v>
      </c>
      <c r="AY224" s="188" t="s">
        <v>137</v>
      </c>
      <c r="BK224" s="190">
        <f>BK225+BK270+BK341+BK374+BK391+BK412+BK472+BK478+BK487+BK494</f>
        <v>0</v>
      </c>
    </row>
    <row r="225" spans="1:65" s="12" customFormat="1" ht="22.9" customHeight="1">
      <c r="B225" s="177"/>
      <c r="C225" s="178"/>
      <c r="D225" s="179" t="s">
        <v>72</v>
      </c>
      <c r="E225" s="191" t="s">
        <v>253</v>
      </c>
      <c r="F225" s="191" t="s">
        <v>254</v>
      </c>
      <c r="G225" s="178"/>
      <c r="H225" s="178"/>
      <c r="I225" s="181"/>
      <c r="J225" s="192">
        <f>BK225</f>
        <v>0</v>
      </c>
      <c r="K225" s="178"/>
      <c r="L225" s="183"/>
      <c r="M225" s="184"/>
      <c r="N225" s="185"/>
      <c r="O225" s="185"/>
      <c r="P225" s="186">
        <f>SUM(P226:P269)</f>
        <v>0</v>
      </c>
      <c r="Q225" s="185"/>
      <c r="R225" s="186">
        <f>SUM(R226:R269)</f>
        <v>2.2369880000000002</v>
      </c>
      <c r="S225" s="185"/>
      <c r="T225" s="187">
        <f>SUM(T226:T269)</f>
        <v>1.44</v>
      </c>
      <c r="AR225" s="188" t="s">
        <v>84</v>
      </c>
      <c r="AT225" s="189" t="s">
        <v>72</v>
      </c>
      <c r="AU225" s="189" t="s">
        <v>80</v>
      </c>
      <c r="AY225" s="188" t="s">
        <v>137</v>
      </c>
      <c r="BK225" s="190">
        <f>SUM(BK226:BK269)</f>
        <v>0</v>
      </c>
    </row>
    <row r="226" spans="1:65" s="2" customFormat="1" ht="21.75" customHeight="1">
      <c r="A226" s="35"/>
      <c r="B226" s="36"/>
      <c r="C226" s="193" t="s">
        <v>255</v>
      </c>
      <c r="D226" s="193" t="s">
        <v>142</v>
      </c>
      <c r="E226" s="194" t="s">
        <v>256</v>
      </c>
      <c r="F226" s="195" t="s">
        <v>257</v>
      </c>
      <c r="G226" s="196" t="s">
        <v>145</v>
      </c>
      <c r="H226" s="197">
        <v>9.4</v>
      </c>
      <c r="I226" s="198"/>
      <c r="J226" s="199">
        <f>ROUND(I226*H226,2)</f>
        <v>0</v>
      </c>
      <c r="K226" s="200"/>
      <c r="L226" s="40"/>
      <c r="M226" s="201" t="s">
        <v>1</v>
      </c>
      <c r="N226" s="202" t="s">
        <v>39</v>
      </c>
      <c r="O226" s="72"/>
      <c r="P226" s="203">
        <f>O226*H226</f>
        <v>0</v>
      </c>
      <c r="Q226" s="203">
        <v>2.9999999999999997E-4</v>
      </c>
      <c r="R226" s="203">
        <f>Q226*H226</f>
        <v>2.82E-3</v>
      </c>
      <c r="S226" s="203">
        <v>0</v>
      </c>
      <c r="T226" s="204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5" t="s">
        <v>243</v>
      </c>
      <c r="AT226" s="205" t="s">
        <v>142</v>
      </c>
      <c r="AU226" s="205" t="s">
        <v>84</v>
      </c>
      <c r="AY226" s="18" t="s">
        <v>137</v>
      </c>
      <c r="BE226" s="206">
        <f>IF(N226="základní",J226,0)</f>
        <v>0</v>
      </c>
      <c r="BF226" s="206">
        <f>IF(N226="snížená",J226,0)</f>
        <v>0</v>
      </c>
      <c r="BG226" s="206">
        <f>IF(N226="zákl. přenesená",J226,0)</f>
        <v>0</v>
      </c>
      <c r="BH226" s="206">
        <f>IF(N226="sníž. přenesená",J226,0)</f>
        <v>0</v>
      </c>
      <c r="BI226" s="206">
        <f>IF(N226="nulová",J226,0)</f>
        <v>0</v>
      </c>
      <c r="BJ226" s="18" t="s">
        <v>84</v>
      </c>
      <c r="BK226" s="206">
        <f>ROUND(I226*H226,2)</f>
        <v>0</v>
      </c>
      <c r="BL226" s="18" t="s">
        <v>243</v>
      </c>
      <c r="BM226" s="205" t="s">
        <v>258</v>
      </c>
    </row>
    <row r="227" spans="1:65" s="13" customFormat="1" ht="11.25">
      <c r="B227" s="207"/>
      <c r="C227" s="208"/>
      <c r="D227" s="209" t="s">
        <v>149</v>
      </c>
      <c r="E227" s="210" t="s">
        <v>1</v>
      </c>
      <c r="F227" s="211" t="s">
        <v>259</v>
      </c>
      <c r="G227" s="208"/>
      <c r="H227" s="212">
        <v>6</v>
      </c>
      <c r="I227" s="213"/>
      <c r="J227" s="208"/>
      <c r="K227" s="208"/>
      <c r="L227" s="214"/>
      <c r="M227" s="215"/>
      <c r="N227" s="216"/>
      <c r="O227" s="216"/>
      <c r="P227" s="216"/>
      <c r="Q227" s="216"/>
      <c r="R227" s="216"/>
      <c r="S227" s="216"/>
      <c r="T227" s="217"/>
      <c r="AT227" s="218" t="s">
        <v>149</v>
      </c>
      <c r="AU227" s="218" t="s">
        <v>84</v>
      </c>
      <c r="AV227" s="13" t="s">
        <v>84</v>
      </c>
      <c r="AW227" s="13" t="s">
        <v>30</v>
      </c>
      <c r="AX227" s="13" t="s">
        <v>73</v>
      </c>
      <c r="AY227" s="218" t="s">
        <v>137</v>
      </c>
    </row>
    <row r="228" spans="1:65" s="14" customFormat="1" ht="11.25">
      <c r="B228" s="219"/>
      <c r="C228" s="220"/>
      <c r="D228" s="209" t="s">
        <v>149</v>
      </c>
      <c r="E228" s="221" t="s">
        <v>1</v>
      </c>
      <c r="F228" s="222" t="s">
        <v>151</v>
      </c>
      <c r="G228" s="220"/>
      <c r="H228" s="223">
        <v>6</v>
      </c>
      <c r="I228" s="224"/>
      <c r="J228" s="220"/>
      <c r="K228" s="220"/>
      <c r="L228" s="225"/>
      <c r="M228" s="226"/>
      <c r="N228" s="227"/>
      <c r="O228" s="227"/>
      <c r="P228" s="227"/>
      <c r="Q228" s="227"/>
      <c r="R228" s="227"/>
      <c r="S228" s="227"/>
      <c r="T228" s="228"/>
      <c r="AT228" s="229" t="s">
        <v>149</v>
      </c>
      <c r="AU228" s="229" t="s">
        <v>84</v>
      </c>
      <c r="AV228" s="14" t="s">
        <v>147</v>
      </c>
      <c r="AW228" s="14" t="s">
        <v>30</v>
      </c>
      <c r="AX228" s="14" t="s">
        <v>73</v>
      </c>
      <c r="AY228" s="229" t="s">
        <v>137</v>
      </c>
    </row>
    <row r="229" spans="1:65" s="13" customFormat="1" ht="11.25">
      <c r="B229" s="207"/>
      <c r="C229" s="208"/>
      <c r="D229" s="209" t="s">
        <v>149</v>
      </c>
      <c r="E229" s="210" t="s">
        <v>1</v>
      </c>
      <c r="F229" s="211" t="s">
        <v>150</v>
      </c>
      <c r="G229" s="208"/>
      <c r="H229" s="212">
        <v>3.4</v>
      </c>
      <c r="I229" s="213"/>
      <c r="J229" s="208"/>
      <c r="K229" s="208"/>
      <c r="L229" s="214"/>
      <c r="M229" s="215"/>
      <c r="N229" s="216"/>
      <c r="O229" s="216"/>
      <c r="P229" s="216"/>
      <c r="Q229" s="216"/>
      <c r="R229" s="216"/>
      <c r="S229" s="216"/>
      <c r="T229" s="217"/>
      <c r="AT229" s="218" t="s">
        <v>149</v>
      </c>
      <c r="AU229" s="218" t="s">
        <v>84</v>
      </c>
      <c r="AV229" s="13" t="s">
        <v>84</v>
      </c>
      <c r="AW229" s="13" t="s">
        <v>30</v>
      </c>
      <c r="AX229" s="13" t="s">
        <v>73</v>
      </c>
      <c r="AY229" s="218" t="s">
        <v>137</v>
      </c>
    </row>
    <row r="230" spans="1:65" s="14" customFormat="1" ht="11.25">
      <c r="B230" s="219"/>
      <c r="C230" s="220"/>
      <c r="D230" s="209" t="s">
        <v>149</v>
      </c>
      <c r="E230" s="221" t="s">
        <v>1</v>
      </c>
      <c r="F230" s="222" t="s">
        <v>151</v>
      </c>
      <c r="G230" s="220"/>
      <c r="H230" s="223">
        <v>3.4</v>
      </c>
      <c r="I230" s="224"/>
      <c r="J230" s="220"/>
      <c r="K230" s="220"/>
      <c r="L230" s="225"/>
      <c r="M230" s="226"/>
      <c r="N230" s="227"/>
      <c r="O230" s="227"/>
      <c r="P230" s="227"/>
      <c r="Q230" s="227"/>
      <c r="R230" s="227"/>
      <c r="S230" s="227"/>
      <c r="T230" s="228"/>
      <c r="AT230" s="229" t="s">
        <v>149</v>
      </c>
      <c r="AU230" s="229" t="s">
        <v>84</v>
      </c>
      <c r="AV230" s="14" t="s">
        <v>147</v>
      </c>
      <c r="AW230" s="14" t="s">
        <v>30</v>
      </c>
      <c r="AX230" s="14" t="s">
        <v>73</v>
      </c>
      <c r="AY230" s="229" t="s">
        <v>137</v>
      </c>
    </row>
    <row r="231" spans="1:65" s="16" customFormat="1" ht="11.25">
      <c r="B231" s="251"/>
      <c r="C231" s="252"/>
      <c r="D231" s="209" t="s">
        <v>149</v>
      </c>
      <c r="E231" s="253" t="s">
        <v>1</v>
      </c>
      <c r="F231" s="254" t="s">
        <v>202</v>
      </c>
      <c r="G231" s="252"/>
      <c r="H231" s="255">
        <v>9.4</v>
      </c>
      <c r="I231" s="256"/>
      <c r="J231" s="252"/>
      <c r="K231" s="252"/>
      <c r="L231" s="257"/>
      <c r="M231" s="258"/>
      <c r="N231" s="259"/>
      <c r="O231" s="259"/>
      <c r="P231" s="259"/>
      <c r="Q231" s="259"/>
      <c r="R231" s="259"/>
      <c r="S231" s="259"/>
      <c r="T231" s="260"/>
      <c r="AT231" s="261" t="s">
        <v>149</v>
      </c>
      <c r="AU231" s="261" t="s">
        <v>84</v>
      </c>
      <c r="AV231" s="16" t="s">
        <v>146</v>
      </c>
      <c r="AW231" s="16" t="s">
        <v>30</v>
      </c>
      <c r="AX231" s="16" t="s">
        <v>80</v>
      </c>
      <c r="AY231" s="261" t="s">
        <v>137</v>
      </c>
    </row>
    <row r="232" spans="1:65" s="2" customFormat="1" ht="21.75" customHeight="1">
      <c r="A232" s="35"/>
      <c r="B232" s="36"/>
      <c r="C232" s="230" t="s">
        <v>260</v>
      </c>
      <c r="D232" s="230" t="s">
        <v>152</v>
      </c>
      <c r="E232" s="231" t="s">
        <v>261</v>
      </c>
      <c r="F232" s="232" t="s">
        <v>262</v>
      </c>
      <c r="G232" s="233" t="s">
        <v>145</v>
      </c>
      <c r="H232" s="234">
        <v>6.3</v>
      </c>
      <c r="I232" s="235"/>
      <c r="J232" s="236">
        <f>ROUND(I232*H232,2)</f>
        <v>0</v>
      </c>
      <c r="K232" s="237"/>
      <c r="L232" s="238"/>
      <c r="M232" s="239" t="s">
        <v>1</v>
      </c>
      <c r="N232" s="240" t="s">
        <v>39</v>
      </c>
      <c r="O232" s="72"/>
      <c r="P232" s="203">
        <f>O232*H232</f>
        <v>0</v>
      </c>
      <c r="Q232" s="203">
        <v>2.8E-3</v>
      </c>
      <c r="R232" s="203">
        <f>Q232*H232</f>
        <v>1.7639999999999999E-2</v>
      </c>
      <c r="S232" s="203">
        <v>0</v>
      </c>
      <c r="T232" s="204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5" t="s">
        <v>263</v>
      </c>
      <c r="AT232" s="205" t="s">
        <v>152</v>
      </c>
      <c r="AU232" s="205" t="s">
        <v>84</v>
      </c>
      <c r="AY232" s="18" t="s">
        <v>137</v>
      </c>
      <c r="BE232" s="206">
        <f>IF(N232="základní",J232,0)</f>
        <v>0</v>
      </c>
      <c r="BF232" s="206">
        <f>IF(N232="snížená",J232,0)</f>
        <v>0</v>
      </c>
      <c r="BG232" s="206">
        <f>IF(N232="zákl. přenesená",J232,0)</f>
        <v>0</v>
      </c>
      <c r="BH232" s="206">
        <f>IF(N232="sníž. přenesená",J232,0)</f>
        <v>0</v>
      </c>
      <c r="BI232" s="206">
        <f>IF(N232="nulová",J232,0)</f>
        <v>0</v>
      </c>
      <c r="BJ232" s="18" t="s">
        <v>84</v>
      </c>
      <c r="BK232" s="206">
        <f>ROUND(I232*H232,2)</f>
        <v>0</v>
      </c>
      <c r="BL232" s="18" t="s">
        <v>243</v>
      </c>
      <c r="BM232" s="205" t="s">
        <v>264</v>
      </c>
    </row>
    <row r="233" spans="1:65" s="13" customFormat="1" ht="11.25">
      <c r="B233" s="207"/>
      <c r="C233" s="208"/>
      <c r="D233" s="209" t="s">
        <v>149</v>
      </c>
      <c r="E233" s="210" t="s">
        <v>1</v>
      </c>
      <c r="F233" s="211" t="s">
        <v>259</v>
      </c>
      <c r="G233" s="208"/>
      <c r="H233" s="212">
        <v>6</v>
      </c>
      <c r="I233" s="213"/>
      <c r="J233" s="208"/>
      <c r="K233" s="208"/>
      <c r="L233" s="214"/>
      <c r="M233" s="215"/>
      <c r="N233" s="216"/>
      <c r="O233" s="216"/>
      <c r="P233" s="216"/>
      <c r="Q233" s="216"/>
      <c r="R233" s="216"/>
      <c r="S233" s="216"/>
      <c r="T233" s="217"/>
      <c r="AT233" s="218" t="s">
        <v>149</v>
      </c>
      <c r="AU233" s="218" t="s">
        <v>84</v>
      </c>
      <c r="AV233" s="13" t="s">
        <v>84</v>
      </c>
      <c r="AW233" s="13" t="s">
        <v>30</v>
      </c>
      <c r="AX233" s="13" t="s">
        <v>73</v>
      </c>
      <c r="AY233" s="218" t="s">
        <v>137</v>
      </c>
    </row>
    <row r="234" spans="1:65" s="14" customFormat="1" ht="11.25">
      <c r="B234" s="219"/>
      <c r="C234" s="220"/>
      <c r="D234" s="209" t="s">
        <v>149</v>
      </c>
      <c r="E234" s="221" t="s">
        <v>1</v>
      </c>
      <c r="F234" s="222" t="s">
        <v>151</v>
      </c>
      <c r="G234" s="220"/>
      <c r="H234" s="223">
        <v>6</v>
      </c>
      <c r="I234" s="224"/>
      <c r="J234" s="220"/>
      <c r="K234" s="220"/>
      <c r="L234" s="225"/>
      <c r="M234" s="226"/>
      <c r="N234" s="227"/>
      <c r="O234" s="227"/>
      <c r="P234" s="227"/>
      <c r="Q234" s="227"/>
      <c r="R234" s="227"/>
      <c r="S234" s="227"/>
      <c r="T234" s="228"/>
      <c r="AT234" s="229" t="s">
        <v>149</v>
      </c>
      <c r="AU234" s="229" t="s">
        <v>84</v>
      </c>
      <c r="AV234" s="14" t="s">
        <v>147</v>
      </c>
      <c r="AW234" s="14" t="s">
        <v>30</v>
      </c>
      <c r="AX234" s="14" t="s">
        <v>73</v>
      </c>
      <c r="AY234" s="229" t="s">
        <v>137</v>
      </c>
    </row>
    <row r="235" spans="1:65" s="13" customFormat="1" ht="11.25">
      <c r="B235" s="207"/>
      <c r="C235" s="208"/>
      <c r="D235" s="209" t="s">
        <v>149</v>
      </c>
      <c r="E235" s="210" t="s">
        <v>1</v>
      </c>
      <c r="F235" s="211" t="s">
        <v>265</v>
      </c>
      <c r="G235" s="208"/>
      <c r="H235" s="212">
        <v>6.3</v>
      </c>
      <c r="I235" s="213"/>
      <c r="J235" s="208"/>
      <c r="K235" s="208"/>
      <c r="L235" s="214"/>
      <c r="M235" s="215"/>
      <c r="N235" s="216"/>
      <c r="O235" s="216"/>
      <c r="P235" s="216"/>
      <c r="Q235" s="216"/>
      <c r="R235" s="216"/>
      <c r="S235" s="216"/>
      <c r="T235" s="217"/>
      <c r="AT235" s="218" t="s">
        <v>149</v>
      </c>
      <c r="AU235" s="218" t="s">
        <v>84</v>
      </c>
      <c r="AV235" s="13" t="s">
        <v>84</v>
      </c>
      <c r="AW235" s="13" t="s">
        <v>30</v>
      </c>
      <c r="AX235" s="13" t="s">
        <v>80</v>
      </c>
      <c r="AY235" s="218" t="s">
        <v>137</v>
      </c>
    </row>
    <row r="236" spans="1:65" s="2" customFormat="1" ht="21.75" customHeight="1">
      <c r="A236" s="35"/>
      <c r="B236" s="36"/>
      <c r="C236" s="230" t="s">
        <v>266</v>
      </c>
      <c r="D236" s="230" t="s">
        <v>152</v>
      </c>
      <c r="E236" s="231" t="s">
        <v>267</v>
      </c>
      <c r="F236" s="232" t="s">
        <v>268</v>
      </c>
      <c r="G236" s="233" t="s">
        <v>145</v>
      </c>
      <c r="H236" s="234">
        <v>3.4</v>
      </c>
      <c r="I236" s="235"/>
      <c r="J236" s="236">
        <f>ROUND(I236*H236,2)</f>
        <v>0</v>
      </c>
      <c r="K236" s="237"/>
      <c r="L236" s="238"/>
      <c r="M236" s="239" t="s">
        <v>1</v>
      </c>
      <c r="N236" s="240" t="s">
        <v>39</v>
      </c>
      <c r="O236" s="72"/>
      <c r="P236" s="203">
        <f>O236*H236</f>
        <v>0</v>
      </c>
      <c r="Q236" s="203">
        <v>3.9199999999999999E-3</v>
      </c>
      <c r="R236" s="203">
        <f>Q236*H236</f>
        <v>1.3328E-2</v>
      </c>
      <c r="S236" s="203">
        <v>0</v>
      </c>
      <c r="T236" s="204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5" t="s">
        <v>263</v>
      </c>
      <c r="AT236" s="205" t="s">
        <v>152</v>
      </c>
      <c r="AU236" s="205" t="s">
        <v>84</v>
      </c>
      <c r="AY236" s="18" t="s">
        <v>137</v>
      </c>
      <c r="BE236" s="206">
        <f>IF(N236="základní",J236,0)</f>
        <v>0</v>
      </c>
      <c r="BF236" s="206">
        <f>IF(N236="snížená",J236,0)</f>
        <v>0</v>
      </c>
      <c r="BG236" s="206">
        <f>IF(N236="zákl. přenesená",J236,0)</f>
        <v>0</v>
      </c>
      <c r="BH236" s="206">
        <f>IF(N236="sníž. přenesená",J236,0)</f>
        <v>0</v>
      </c>
      <c r="BI236" s="206">
        <f>IF(N236="nulová",J236,0)</f>
        <v>0</v>
      </c>
      <c r="BJ236" s="18" t="s">
        <v>84</v>
      </c>
      <c r="BK236" s="206">
        <f>ROUND(I236*H236,2)</f>
        <v>0</v>
      </c>
      <c r="BL236" s="18" t="s">
        <v>243</v>
      </c>
      <c r="BM236" s="205" t="s">
        <v>269</v>
      </c>
    </row>
    <row r="237" spans="1:65" s="13" customFormat="1" ht="11.25">
      <c r="B237" s="207"/>
      <c r="C237" s="208"/>
      <c r="D237" s="209" t="s">
        <v>149</v>
      </c>
      <c r="E237" s="210" t="s">
        <v>1</v>
      </c>
      <c r="F237" s="211" t="s">
        <v>150</v>
      </c>
      <c r="G237" s="208"/>
      <c r="H237" s="212">
        <v>3.4</v>
      </c>
      <c r="I237" s="213"/>
      <c r="J237" s="208"/>
      <c r="K237" s="208"/>
      <c r="L237" s="214"/>
      <c r="M237" s="215"/>
      <c r="N237" s="216"/>
      <c r="O237" s="216"/>
      <c r="P237" s="216"/>
      <c r="Q237" s="216"/>
      <c r="R237" s="216"/>
      <c r="S237" s="216"/>
      <c r="T237" s="217"/>
      <c r="AT237" s="218" t="s">
        <v>149</v>
      </c>
      <c r="AU237" s="218" t="s">
        <v>84</v>
      </c>
      <c r="AV237" s="13" t="s">
        <v>84</v>
      </c>
      <c r="AW237" s="13" t="s">
        <v>30</v>
      </c>
      <c r="AX237" s="13" t="s">
        <v>73</v>
      </c>
      <c r="AY237" s="218" t="s">
        <v>137</v>
      </c>
    </row>
    <row r="238" spans="1:65" s="14" customFormat="1" ht="11.25">
      <c r="B238" s="219"/>
      <c r="C238" s="220"/>
      <c r="D238" s="209" t="s">
        <v>149</v>
      </c>
      <c r="E238" s="221" t="s">
        <v>1</v>
      </c>
      <c r="F238" s="222" t="s">
        <v>151</v>
      </c>
      <c r="G238" s="220"/>
      <c r="H238" s="223">
        <v>3.4</v>
      </c>
      <c r="I238" s="224"/>
      <c r="J238" s="220"/>
      <c r="K238" s="220"/>
      <c r="L238" s="225"/>
      <c r="M238" s="226"/>
      <c r="N238" s="227"/>
      <c r="O238" s="227"/>
      <c r="P238" s="227"/>
      <c r="Q238" s="227"/>
      <c r="R238" s="227"/>
      <c r="S238" s="227"/>
      <c r="T238" s="228"/>
      <c r="AT238" s="229" t="s">
        <v>149</v>
      </c>
      <c r="AU238" s="229" t="s">
        <v>84</v>
      </c>
      <c r="AV238" s="14" t="s">
        <v>147</v>
      </c>
      <c r="AW238" s="14" t="s">
        <v>30</v>
      </c>
      <c r="AX238" s="14" t="s">
        <v>80</v>
      </c>
      <c r="AY238" s="229" t="s">
        <v>137</v>
      </c>
    </row>
    <row r="239" spans="1:65" s="2" customFormat="1" ht="21.75" customHeight="1">
      <c r="A239" s="35"/>
      <c r="B239" s="36"/>
      <c r="C239" s="193" t="s">
        <v>7</v>
      </c>
      <c r="D239" s="193" t="s">
        <v>142</v>
      </c>
      <c r="E239" s="194" t="s">
        <v>270</v>
      </c>
      <c r="F239" s="195" t="s">
        <v>271</v>
      </c>
      <c r="G239" s="196" t="s">
        <v>145</v>
      </c>
      <c r="H239" s="197">
        <v>105</v>
      </c>
      <c r="I239" s="198"/>
      <c r="J239" s="199">
        <f>ROUND(I239*H239,2)</f>
        <v>0</v>
      </c>
      <c r="K239" s="200"/>
      <c r="L239" s="40"/>
      <c r="M239" s="201" t="s">
        <v>1</v>
      </c>
      <c r="N239" s="202" t="s">
        <v>39</v>
      </c>
      <c r="O239" s="72"/>
      <c r="P239" s="203">
        <f>O239*H239</f>
        <v>0</v>
      </c>
      <c r="Q239" s="203">
        <v>0</v>
      </c>
      <c r="R239" s="203">
        <f>Q239*H239</f>
        <v>0</v>
      </c>
      <c r="S239" s="203">
        <v>0</v>
      </c>
      <c r="T239" s="204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5" t="s">
        <v>243</v>
      </c>
      <c r="AT239" s="205" t="s">
        <v>142</v>
      </c>
      <c r="AU239" s="205" t="s">
        <v>84</v>
      </c>
      <c r="AY239" s="18" t="s">
        <v>137</v>
      </c>
      <c r="BE239" s="206">
        <f>IF(N239="základní",J239,0)</f>
        <v>0</v>
      </c>
      <c r="BF239" s="206">
        <f>IF(N239="snížená",J239,0)</f>
        <v>0</v>
      </c>
      <c r="BG239" s="206">
        <f>IF(N239="zákl. přenesená",J239,0)</f>
        <v>0</v>
      </c>
      <c r="BH239" s="206">
        <f>IF(N239="sníž. přenesená",J239,0)</f>
        <v>0</v>
      </c>
      <c r="BI239" s="206">
        <f>IF(N239="nulová",J239,0)</f>
        <v>0</v>
      </c>
      <c r="BJ239" s="18" t="s">
        <v>84</v>
      </c>
      <c r="BK239" s="206">
        <f>ROUND(I239*H239,2)</f>
        <v>0</v>
      </c>
      <c r="BL239" s="18" t="s">
        <v>243</v>
      </c>
      <c r="BM239" s="205" t="s">
        <v>272</v>
      </c>
    </row>
    <row r="240" spans="1:65" s="13" customFormat="1" ht="11.25">
      <c r="B240" s="207"/>
      <c r="C240" s="208"/>
      <c r="D240" s="209" t="s">
        <v>149</v>
      </c>
      <c r="E240" s="210" t="s">
        <v>1</v>
      </c>
      <c r="F240" s="211" t="s">
        <v>273</v>
      </c>
      <c r="G240" s="208"/>
      <c r="H240" s="212">
        <v>105</v>
      </c>
      <c r="I240" s="213"/>
      <c r="J240" s="208"/>
      <c r="K240" s="208"/>
      <c r="L240" s="214"/>
      <c r="M240" s="215"/>
      <c r="N240" s="216"/>
      <c r="O240" s="216"/>
      <c r="P240" s="216"/>
      <c r="Q240" s="216"/>
      <c r="R240" s="216"/>
      <c r="S240" s="216"/>
      <c r="T240" s="217"/>
      <c r="AT240" s="218" t="s">
        <v>149</v>
      </c>
      <c r="AU240" s="218" t="s">
        <v>84</v>
      </c>
      <c r="AV240" s="13" t="s">
        <v>84</v>
      </c>
      <c r="AW240" s="13" t="s">
        <v>30</v>
      </c>
      <c r="AX240" s="13" t="s">
        <v>80</v>
      </c>
      <c r="AY240" s="218" t="s">
        <v>137</v>
      </c>
    </row>
    <row r="241" spans="1:65" s="14" customFormat="1" ht="11.25">
      <c r="B241" s="219"/>
      <c r="C241" s="220"/>
      <c r="D241" s="209" t="s">
        <v>149</v>
      </c>
      <c r="E241" s="221" t="s">
        <v>1</v>
      </c>
      <c r="F241" s="222" t="s">
        <v>151</v>
      </c>
      <c r="G241" s="220"/>
      <c r="H241" s="223">
        <v>105</v>
      </c>
      <c r="I241" s="224"/>
      <c r="J241" s="220"/>
      <c r="K241" s="220"/>
      <c r="L241" s="225"/>
      <c r="M241" s="226"/>
      <c r="N241" s="227"/>
      <c r="O241" s="227"/>
      <c r="P241" s="227"/>
      <c r="Q241" s="227"/>
      <c r="R241" s="227"/>
      <c r="S241" s="227"/>
      <c r="T241" s="228"/>
      <c r="AT241" s="229" t="s">
        <v>149</v>
      </c>
      <c r="AU241" s="229" t="s">
        <v>84</v>
      </c>
      <c r="AV241" s="14" t="s">
        <v>147</v>
      </c>
      <c r="AW241" s="14" t="s">
        <v>30</v>
      </c>
      <c r="AX241" s="14" t="s">
        <v>73</v>
      </c>
      <c r="AY241" s="229" t="s">
        <v>137</v>
      </c>
    </row>
    <row r="242" spans="1:65" s="2" customFormat="1" ht="21.75" customHeight="1">
      <c r="A242" s="35"/>
      <c r="B242" s="36"/>
      <c r="C242" s="230" t="s">
        <v>274</v>
      </c>
      <c r="D242" s="230" t="s">
        <v>152</v>
      </c>
      <c r="E242" s="231" t="s">
        <v>275</v>
      </c>
      <c r="F242" s="232" t="s">
        <v>276</v>
      </c>
      <c r="G242" s="233" t="s">
        <v>145</v>
      </c>
      <c r="H242" s="234">
        <v>183.6</v>
      </c>
      <c r="I242" s="235"/>
      <c r="J242" s="236">
        <f>ROUND(I242*H242,2)</f>
        <v>0</v>
      </c>
      <c r="K242" s="237"/>
      <c r="L242" s="238"/>
      <c r="M242" s="239" t="s">
        <v>1</v>
      </c>
      <c r="N242" s="240" t="s">
        <v>39</v>
      </c>
      <c r="O242" s="72"/>
      <c r="P242" s="203">
        <f>O242*H242</f>
        <v>0</v>
      </c>
      <c r="Q242" s="203">
        <v>5.0000000000000001E-3</v>
      </c>
      <c r="R242" s="203">
        <f>Q242*H242</f>
        <v>0.91800000000000004</v>
      </c>
      <c r="S242" s="203">
        <v>0</v>
      </c>
      <c r="T242" s="204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5" t="s">
        <v>263</v>
      </c>
      <c r="AT242" s="205" t="s">
        <v>152</v>
      </c>
      <c r="AU242" s="205" t="s">
        <v>84</v>
      </c>
      <c r="AY242" s="18" t="s">
        <v>137</v>
      </c>
      <c r="BE242" s="206">
        <f>IF(N242="základní",J242,0)</f>
        <v>0</v>
      </c>
      <c r="BF242" s="206">
        <f>IF(N242="snížená",J242,0)</f>
        <v>0</v>
      </c>
      <c r="BG242" s="206">
        <f>IF(N242="zákl. přenesená",J242,0)</f>
        <v>0</v>
      </c>
      <c r="BH242" s="206">
        <f>IF(N242="sníž. přenesená",J242,0)</f>
        <v>0</v>
      </c>
      <c r="BI242" s="206">
        <f>IF(N242="nulová",J242,0)</f>
        <v>0</v>
      </c>
      <c r="BJ242" s="18" t="s">
        <v>84</v>
      </c>
      <c r="BK242" s="206">
        <f>ROUND(I242*H242,2)</f>
        <v>0</v>
      </c>
      <c r="BL242" s="18" t="s">
        <v>243</v>
      </c>
      <c r="BM242" s="205" t="s">
        <v>277</v>
      </c>
    </row>
    <row r="243" spans="1:65" s="13" customFormat="1" ht="11.25">
      <c r="B243" s="207"/>
      <c r="C243" s="208"/>
      <c r="D243" s="209" t="s">
        <v>149</v>
      </c>
      <c r="E243" s="210" t="s">
        <v>1</v>
      </c>
      <c r="F243" s="211" t="s">
        <v>278</v>
      </c>
      <c r="G243" s="208"/>
      <c r="H243" s="212">
        <v>105</v>
      </c>
      <c r="I243" s="213"/>
      <c r="J243" s="208"/>
      <c r="K243" s="208"/>
      <c r="L243" s="214"/>
      <c r="M243" s="215"/>
      <c r="N243" s="216"/>
      <c r="O243" s="216"/>
      <c r="P243" s="216"/>
      <c r="Q243" s="216"/>
      <c r="R243" s="216"/>
      <c r="S243" s="216"/>
      <c r="T243" s="217"/>
      <c r="AT243" s="218" t="s">
        <v>149</v>
      </c>
      <c r="AU243" s="218" t="s">
        <v>84</v>
      </c>
      <c r="AV243" s="13" t="s">
        <v>84</v>
      </c>
      <c r="AW243" s="13" t="s">
        <v>30</v>
      </c>
      <c r="AX243" s="13" t="s">
        <v>73</v>
      </c>
      <c r="AY243" s="218" t="s">
        <v>137</v>
      </c>
    </row>
    <row r="244" spans="1:65" s="14" customFormat="1" ht="11.25">
      <c r="B244" s="219"/>
      <c r="C244" s="220"/>
      <c r="D244" s="209" t="s">
        <v>149</v>
      </c>
      <c r="E244" s="221" t="s">
        <v>1</v>
      </c>
      <c r="F244" s="222" t="s">
        <v>151</v>
      </c>
      <c r="G244" s="220"/>
      <c r="H244" s="223">
        <v>105</v>
      </c>
      <c r="I244" s="224"/>
      <c r="J244" s="220"/>
      <c r="K244" s="220"/>
      <c r="L244" s="225"/>
      <c r="M244" s="226"/>
      <c r="N244" s="227"/>
      <c r="O244" s="227"/>
      <c r="P244" s="227"/>
      <c r="Q244" s="227"/>
      <c r="R244" s="227"/>
      <c r="S244" s="227"/>
      <c r="T244" s="228"/>
      <c r="AT244" s="229" t="s">
        <v>149</v>
      </c>
      <c r="AU244" s="229" t="s">
        <v>84</v>
      </c>
      <c r="AV244" s="14" t="s">
        <v>147</v>
      </c>
      <c r="AW244" s="14" t="s">
        <v>30</v>
      </c>
      <c r="AX244" s="14" t="s">
        <v>73</v>
      </c>
      <c r="AY244" s="229" t="s">
        <v>137</v>
      </c>
    </row>
    <row r="245" spans="1:65" s="13" customFormat="1" ht="11.25">
      <c r="B245" s="207"/>
      <c r="C245" s="208"/>
      <c r="D245" s="209" t="s">
        <v>149</v>
      </c>
      <c r="E245" s="210" t="s">
        <v>1</v>
      </c>
      <c r="F245" s="211" t="s">
        <v>279</v>
      </c>
      <c r="G245" s="208"/>
      <c r="H245" s="212">
        <v>75</v>
      </c>
      <c r="I245" s="213"/>
      <c r="J245" s="208"/>
      <c r="K245" s="208"/>
      <c r="L245" s="214"/>
      <c r="M245" s="215"/>
      <c r="N245" s="216"/>
      <c r="O245" s="216"/>
      <c r="P245" s="216"/>
      <c r="Q245" s="216"/>
      <c r="R245" s="216"/>
      <c r="S245" s="216"/>
      <c r="T245" s="217"/>
      <c r="AT245" s="218" t="s">
        <v>149</v>
      </c>
      <c r="AU245" s="218" t="s">
        <v>84</v>
      </c>
      <c r="AV245" s="13" t="s">
        <v>84</v>
      </c>
      <c r="AW245" s="13" t="s">
        <v>30</v>
      </c>
      <c r="AX245" s="13" t="s">
        <v>73</v>
      </c>
      <c r="AY245" s="218" t="s">
        <v>137</v>
      </c>
    </row>
    <row r="246" spans="1:65" s="14" customFormat="1" ht="11.25">
      <c r="B246" s="219"/>
      <c r="C246" s="220"/>
      <c r="D246" s="209" t="s">
        <v>149</v>
      </c>
      <c r="E246" s="221" t="s">
        <v>1</v>
      </c>
      <c r="F246" s="222" t="s">
        <v>151</v>
      </c>
      <c r="G246" s="220"/>
      <c r="H246" s="223">
        <v>75</v>
      </c>
      <c r="I246" s="224"/>
      <c r="J246" s="220"/>
      <c r="K246" s="220"/>
      <c r="L246" s="225"/>
      <c r="M246" s="226"/>
      <c r="N246" s="227"/>
      <c r="O246" s="227"/>
      <c r="P246" s="227"/>
      <c r="Q246" s="227"/>
      <c r="R246" s="227"/>
      <c r="S246" s="227"/>
      <c r="T246" s="228"/>
      <c r="AT246" s="229" t="s">
        <v>149</v>
      </c>
      <c r="AU246" s="229" t="s">
        <v>84</v>
      </c>
      <c r="AV246" s="14" t="s">
        <v>147</v>
      </c>
      <c r="AW246" s="14" t="s">
        <v>30</v>
      </c>
      <c r="AX246" s="14" t="s">
        <v>73</v>
      </c>
      <c r="AY246" s="229" t="s">
        <v>137</v>
      </c>
    </row>
    <row r="247" spans="1:65" s="16" customFormat="1" ht="11.25">
      <c r="B247" s="251"/>
      <c r="C247" s="252"/>
      <c r="D247" s="209" t="s">
        <v>149</v>
      </c>
      <c r="E247" s="253" t="s">
        <v>1</v>
      </c>
      <c r="F247" s="254" t="s">
        <v>202</v>
      </c>
      <c r="G247" s="252"/>
      <c r="H247" s="255">
        <v>180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AT247" s="261" t="s">
        <v>149</v>
      </c>
      <c r="AU247" s="261" t="s">
        <v>84</v>
      </c>
      <c r="AV247" s="16" t="s">
        <v>146</v>
      </c>
      <c r="AW247" s="16" t="s">
        <v>30</v>
      </c>
      <c r="AX247" s="16" t="s">
        <v>73</v>
      </c>
      <c r="AY247" s="261" t="s">
        <v>137</v>
      </c>
    </row>
    <row r="248" spans="1:65" s="13" customFormat="1" ht="11.25">
      <c r="B248" s="207"/>
      <c r="C248" s="208"/>
      <c r="D248" s="209" t="s">
        <v>149</v>
      </c>
      <c r="E248" s="210" t="s">
        <v>1</v>
      </c>
      <c r="F248" s="211" t="s">
        <v>280</v>
      </c>
      <c r="G248" s="208"/>
      <c r="H248" s="212">
        <v>183.6</v>
      </c>
      <c r="I248" s="213"/>
      <c r="J248" s="208"/>
      <c r="K248" s="208"/>
      <c r="L248" s="214"/>
      <c r="M248" s="215"/>
      <c r="N248" s="216"/>
      <c r="O248" s="216"/>
      <c r="P248" s="216"/>
      <c r="Q248" s="216"/>
      <c r="R248" s="216"/>
      <c r="S248" s="216"/>
      <c r="T248" s="217"/>
      <c r="AT248" s="218" t="s">
        <v>149</v>
      </c>
      <c r="AU248" s="218" t="s">
        <v>84</v>
      </c>
      <c r="AV248" s="13" t="s">
        <v>84</v>
      </c>
      <c r="AW248" s="13" t="s">
        <v>30</v>
      </c>
      <c r="AX248" s="13" t="s">
        <v>80</v>
      </c>
      <c r="AY248" s="218" t="s">
        <v>137</v>
      </c>
    </row>
    <row r="249" spans="1:65" s="2" customFormat="1" ht="21.75" customHeight="1">
      <c r="A249" s="35"/>
      <c r="B249" s="36"/>
      <c r="C249" s="193" t="s">
        <v>281</v>
      </c>
      <c r="D249" s="193" t="s">
        <v>142</v>
      </c>
      <c r="E249" s="194" t="s">
        <v>282</v>
      </c>
      <c r="F249" s="195" t="s">
        <v>283</v>
      </c>
      <c r="G249" s="196" t="s">
        <v>145</v>
      </c>
      <c r="H249" s="197">
        <v>255</v>
      </c>
      <c r="I249" s="198"/>
      <c r="J249" s="199">
        <f>ROUND(I249*H249,2)</f>
        <v>0</v>
      </c>
      <c r="K249" s="200"/>
      <c r="L249" s="40"/>
      <c r="M249" s="201" t="s">
        <v>1</v>
      </c>
      <c r="N249" s="202" t="s">
        <v>39</v>
      </c>
      <c r="O249" s="72"/>
      <c r="P249" s="203">
        <f>O249*H249</f>
        <v>0</v>
      </c>
      <c r="Q249" s="203">
        <v>0</v>
      </c>
      <c r="R249" s="203">
        <f>Q249*H249</f>
        <v>0</v>
      </c>
      <c r="S249" s="203">
        <v>0</v>
      </c>
      <c r="T249" s="204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05" t="s">
        <v>243</v>
      </c>
      <c r="AT249" s="205" t="s">
        <v>142</v>
      </c>
      <c r="AU249" s="205" t="s">
        <v>84</v>
      </c>
      <c r="AY249" s="18" t="s">
        <v>137</v>
      </c>
      <c r="BE249" s="206">
        <f>IF(N249="základní",J249,0)</f>
        <v>0</v>
      </c>
      <c r="BF249" s="206">
        <f>IF(N249="snížená",J249,0)</f>
        <v>0</v>
      </c>
      <c r="BG249" s="206">
        <f>IF(N249="zákl. přenesená",J249,0)</f>
        <v>0</v>
      </c>
      <c r="BH249" s="206">
        <f>IF(N249="sníž. přenesená",J249,0)</f>
        <v>0</v>
      </c>
      <c r="BI249" s="206">
        <f>IF(N249="nulová",J249,0)</f>
        <v>0</v>
      </c>
      <c r="BJ249" s="18" t="s">
        <v>84</v>
      </c>
      <c r="BK249" s="206">
        <f>ROUND(I249*H249,2)</f>
        <v>0</v>
      </c>
      <c r="BL249" s="18" t="s">
        <v>243</v>
      </c>
      <c r="BM249" s="205" t="s">
        <v>284</v>
      </c>
    </row>
    <row r="250" spans="1:65" s="13" customFormat="1" ht="11.25">
      <c r="B250" s="207"/>
      <c r="C250" s="208"/>
      <c r="D250" s="209" t="s">
        <v>149</v>
      </c>
      <c r="E250" s="210" t="s">
        <v>1</v>
      </c>
      <c r="F250" s="211" t="s">
        <v>285</v>
      </c>
      <c r="G250" s="208"/>
      <c r="H250" s="212">
        <v>105</v>
      </c>
      <c r="I250" s="213"/>
      <c r="J250" s="208"/>
      <c r="K250" s="208"/>
      <c r="L250" s="214"/>
      <c r="M250" s="215"/>
      <c r="N250" s="216"/>
      <c r="O250" s="216"/>
      <c r="P250" s="216"/>
      <c r="Q250" s="216"/>
      <c r="R250" s="216"/>
      <c r="S250" s="216"/>
      <c r="T250" s="217"/>
      <c r="AT250" s="218" t="s">
        <v>149</v>
      </c>
      <c r="AU250" s="218" t="s">
        <v>84</v>
      </c>
      <c r="AV250" s="13" t="s">
        <v>84</v>
      </c>
      <c r="AW250" s="13" t="s">
        <v>30</v>
      </c>
      <c r="AX250" s="13" t="s">
        <v>73</v>
      </c>
      <c r="AY250" s="218" t="s">
        <v>137</v>
      </c>
    </row>
    <row r="251" spans="1:65" s="14" customFormat="1" ht="11.25">
      <c r="B251" s="219"/>
      <c r="C251" s="220"/>
      <c r="D251" s="209" t="s">
        <v>149</v>
      </c>
      <c r="E251" s="221" t="s">
        <v>1</v>
      </c>
      <c r="F251" s="222" t="s">
        <v>151</v>
      </c>
      <c r="G251" s="220"/>
      <c r="H251" s="223">
        <v>105</v>
      </c>
      <c r="I251" s="224"/>
      <c r="J251" s="220"/>
      <c r="K251" s="220"/>
      <c r="L251" s="225"/>
      <c r="M251" s="226"/>
      <c r="N251" s="227"/>
      <c r="O251" s="227"/>
      <c r="P251" s="227"/>
      <c r="Q251" s="227"/>
      <c r="R251" s="227"/>
      <c r="S251" s="227"/>
      <c r="T251" s="228"/>
      <c r="AT251" s="229" t="s">
        <v>149</v>
      </c>
      <c r="AU251" s="229" t="s">
        <v>84</v>
      </c>
      <c r="AV251" s="14" t="s">
        <v>147</v>
      </c>
      <c r="AW251" s="14" t="s">
        <v>30</v>
      </c>
      <c r="AX251" s="14" t="s">
        <v>73</v>
      </c>
      <c r="AY251" s="229" t="s">
        <v>137</v>
      </c>
    </row>
    <row r="252" spans="1:65" s="13" customFormat="1" ht="11.25">
      <c r="B252" s="207"/>
      <c r="C252" s="208"/>
      <c r="D252" s="209" t="s">
        <v>149</v>
      </c>
      <c r="E252" s="210" t="s">
        <v>1</v>
      </c>
      <c r="F252" s="211" t="s">
        <v>286</v>
      </c>
      <c r="G252" s="208"/>
      <c r="H252" s="212">
        <v>150</v>
      </c>
      <c r="I252" s="213"/>
      <c r="J252" s="208"/>
      <c r="K252" s="208"/>
      <c r="L252" s="214"/>
      <c r="M252" s="215"/>
      <c r="N252" s="216"/>
      <c r="O252" s="216"/>
      <c r="P252" s="216"/>
      <c r="Q252" s="216"/>
      <c r="R252" s="216"/>
      <c r="S252" s="216"/>
      <c r="T252" s="217"/>
      <c r="AT252" s="218" t="s">
        <v>149</v>
      </c>
      <c r="AU252" s="218" t="s">
        <v>84</v>
      </c>
      <c r="AV252" s="13" t="s">
        <v>84</v>
      </c>
      <c r="AW252" s="13" t="s">
        <v>30</v>
      </c>
      <c r="AX252" s="13" t="s">
        <v>73</v>
      </c>
      <c r="AY252" s="218" t="s">
        <v>137</v>
      </c>
    </row>
    <row r="253" spans="1:65" s="14" customFormat="1" ht="11.25">
      <c r="B253" s="219"/>
      <c r="C253" s="220"/>
      <c r="D253" s="209" t="s">
        <v>149</v>
      </c>
      <c r="E253" s="221" t="s">
        <v>1</v>
      </c>
      <c r="F253" s="222" t="s">
        <v>151</v>
      </c>
      <c r="G253" s="220"/>
      <c r="H253" s="223">
        <v>150</v>
      </c>
      <c r="I253" s="224"/>
      <c r="J253" s="220"/>
      <c r="K253" s="220"/>
      <c r="L253" s="225"/>
      <c r="M253" s="226"/>
      <c r="N253" s="227"/>
      <c r="O253" s="227"/>
      <c r="P253" s="227"/>
      <c r="Q253" s="227"/>
      <c r="R253" s="227"/>
      <c r="S253" s="227"/>
      <c r="T253" s="228"/>
      <c r="AT253" s="229" t="s">
        <v>149</v>
      </c>
      <c r="AU253" s="229" t="s">
        <v>84</v>
      </c>
      <c r="AV253" s="14" t="s">
        <v>147</v>
      </c>
      <c r="AW253" s="14" t="s">
        <v>30</v>
      </c>
      <c r="AX253" s="14" t="s">
        <v>73</v>
      </c>
      <c r="AY253" s="229" t="s">
        <v>137</v>
      </c>
    </row>
    <row r="254" spans="1:65" s="16" customFormat="1" ht="11.25">
      <c r="B254" s="251"/>
      <c r="C254" s="252"/>
      <c r="D254" s="209" t="s">
        <v>149</v>
      </c>
      <c r="E254" s="253" t="s">
        <v>1</v>
      </c>
      <c r="F254" s="254" t="s">
        <v>202</v>
      </c>
      <c r="G254" s="252"/>
      <c r="H254" s="255">
        <v>255</v>
      </c>
      <c r="I254" s="256"/>
      <c r="J254" s="252"/>
      <c r="K254" s="252"/>
      <c r="L254" s="257"/>
      <c r="M254" s="258"/>
      <c r="N254" s="259"/>
      <c r="O254" s="259"/>
      <c r="P254" s="259"/>
      <c r="Q254" s="259"/>
      <c r="R254" s="259"/>
      <c r="S254" s="259"/>
      <c r="T254" s="260"/>
      <c r="AT254" s="261" t="s">
        <v>149</v>
      </c>
      <c r="AU254" s="261" t="s">
        <v>84</v>
      </c>
      <c r="AV254" s="16" t="s">
        <v>146</v>
      </c>
      <c r="AW254" s="16" t="s">
        <v>30</v>
      </c>
      <c r="AX254" s="16" t="s">
        <v>80</v>
      </c>
      <c r="AY254" s="261" t="s">
        <v>137</v>
      </c>
    </row>
    <row r="255" spans="1:65" s="2" customFormat="1" ht="21.75" customHeight="1">
      <c r="A255" s="35"/>
      <c r="B255" s="36"/>
      <c r="C255" s="230" t="s">
        <v>287</v>
      </c>
      <c r="D255" s="230" t="s">
        <v>152</v>
      </c>
      <c r="E255" s="231" t="s">
        <v>288</v>
      </c>
      <c r="F255" s="232" t="s">
        <v>289</v>
      </c>
      <c r="G255" s="233" t="s">
        <v>145</v>
      </c>
      <c r="H255" s="234">
        <v>183.6</v>
      </c>
      <c r="I255" s="235"/>
      <c r="J255" s="236">
        <f>ROUND(I255*H255,2)</f>
        <v>0</v>
      </c>
      <c r="K255" s="237"/>
      <c r="L255" s="238"/>
      <c r="M255" s="239" t="s">
        <v>1</v>
      </c>
      <c r="N255" s="240" t="s">
        <v>39</v>
      </c>
      <c r="O255" s="72"/>
      <c r="P255" s="203">
        <f>O255*H255</f>
        <v>0</v>
      </c>
      <c r="Q255" s="203">
        <v>7.0000000000000001E-3</v>
      </c>
      <c r="R255" s="203">
        <f>Q255*H255</f>
        <v>1.2851999999999999</v>
      </c>
      <c r="S255" s="203">
        <v>0</v>
      </c>
      <c r="T255" s="204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5" t="s">
        <v>263</v>
      </c>
      <c r="AT255" s="205" t="s">
        <v>152</v>
      </c>
      <c r="AU255" s="205" t="s">
        <v>84</v>
      </c>
      <c r="AY255" s="18" t="s">
        <v>137</v>
      </c>
      <c r="BE255" s="206">
        <f>IF(N255="základní",J255,0)</f>
        <v>0</v>
      </c>
      <c r="BF255" s="206">
        <f>IF(N255="snížená",J255,0)</f>
        <v>0</v>
      </c>
      <c r="BG255" s="206">
        <f>IF(N255="zákl. přenesená",J255,0)</f>
        <v>0</v>
      </c>
      <c r="BH255" s="206">
        <f>IF(N255="sníž. přenesená",J255,0)</f>
        <v>0</v>
      </c>
      <c r="BI255" s="206">
        <f>IF(N255="nulová",J255,0)</f>
        <v>0</v>
      </c>
      <c r="BJ255" s="18" t="s">
        <v>84</v>
      </c>
      <c r="BK255" s="206">
        <f>ROUND(I255*H255,2)</f>
        <v>0</v>
      </c>
      <c r="BL255" s="18" t="s">
        <v>243</v>
      </c>
      <c r="BM255" s="205" t="s">
        <v>290</v>
      </c>
    </row>
    <row r="256" spans="1:65" s="13" customFormat="1" ht="11.25">
      <c r="B256" s="207"/>
      <c r="C256" s="208"/>
      <c r="D256" s="209" t="s">
        <v>149</v>
      </c>
      <c r="E256" s="210" t="s">
        <v>1</v>
      </c>
      <c r="F256" s="211" t="s">
        <v>278</v>
      </c>
      <c r="G256" s="208"/>
      <c r="H256" s="212">
        <v>105</v>
      </c>
      <c r="I256" s="213"/>
      <c r="J256" s="208"/>
      <c r="K256" s="208"/>
      <c r="L256" s="214"/>
      <c r="M256" s="215"/>
      <c r="N256" s="216"/>
      <c r="O256" s="216"/>
      <c r="P256" s="216"/>
      <c r="Q256" s="216"/>
      <c r="R256" s="216"/>
      <c r="S256" s="216"/>
      <c r="T256" s="217"/>
      <c r="AT256" s="218" t="s">
        <v>149</v>
      </c>
      <c r="AU256" s="218" t="s">
        <v>84</v>
      </c>
      <c r="AV256" s="13" t="s">
        <v>84</v>
      </c>
      <c r="AW256" s="13" t="s">
        <v>30</v>
      </c>
      <c r="AX256" s="13" t="s">
        <v>73</v>
      </c>
      <c r="AY256" s="218" t="s">
        <v>137</v>
      </c>
    </row>
    <row r="257" spans="1:65" s="14" customFormat="1" ht="11.25">
      <c r="B257" s="219"/>
      <c r="C257" s="220"/>
      <c r="D257" s="209" t="s">
        <v>149</v>
      </c>
      <c r="E257" s="221" t="s">
        <v>1</v>
      </c>
      <c r="F257" s="222" t="s">
        <v>151</v>
      </c>
      <c r="G257" s="220"/>
      <c r="H257" s="223">
        <v>105</v>
      </c>
      <c r="I257" s="224"/>
      <c r="J257" s="220"/>
      <c r="K257" s="220"/>
      <c r="L257" s="225"/>
      <c r="M257" s="226"/>
      <c r="N257" s="227"/>
      <c r="O257" s="227"/>
      <c r="P257" s="227"/>
      <c r="Q257" s="227"/>
      <c r="R257" s="227"/>
      <c r="S257" s="227"/>
      <c r="T257" s="228"/>
      <c r="AT257" s="229" t="s">
        <v>149</v>
      </c>
      <c r="AU257" s="229" t="s">
        <v>84</v>
      </c>
      <c r="AV257" s="14" t="s">
        <v>147</v>
      </c>
      <c r="AW257" s="14" t="s">
        <v>30</v>
      </c>
      <c r="AX257" s="14" t="s">
        <v>73</v>
      </c>
      <c r="AY257" s="229" t="s">
        <v>137</v>
      </c>
    </row>
    <row r="258" spans="1:65" s="13" customFormat="1" ht="11.25">
      <c r="B258" s="207"/>
      <c r="C258" s="208"/>
      <c r="D258" s="209" t="s">
        <v>149</v>
      </c>
      <c r="E258" s="210" t="s">
        <v>1</v>
      </c>
      <c r="F258" s="211" t="s">
        <v>279</v>
      </c>
      <c r="G258" s="208"/>
      <c r="H258" s="212">
        <v>75</v>
      </c>
      <c r="I258" s="213"/>
      <c r="J258" s="208"/>
      <c r="K258" s="208"/>
      <c r="L258" s="214"/>
      <c r="M258" s="215"/>
      <c r="N258" s="216"/>
      <c r="O258" s="216"/>
      <c r="P258" s="216"/>
      <c r="Q258" s="216"/>
      <c r="R258" s="216"/>
      <c r="S258" s="216"/>
      <c r="T258" s="217"/>
      <c r="AT258" s="218" t="s">
        <v>149</v>
      </c>
      <c r="AU258" s="218" t="s">
        <v>84</v>
      </c>
      <c r="AV258" s="13" t="s">
        <v>84</v>
      </c>
      <c r="AW258" s="13" t="s">
        <v>30</v>
      </c>
      <c r="AX258" s="13" t="s">
        <v>73</v>
      </c>
      <c r="AY258" s="218" t="s">
        <v>137</v>
      </c>
    </row>
    <row r="259" spans="1:65" s="14" customFormat="1" ht="11.25">
      <c r="B259" s="219"/>
      <c r="C259" s="220"/>
      <c r="D259" s="209" t="s">
        <v>149</v>
      </c>
      <c r="E259" s="221" t="s">
        <v>1</v>
      </c>
      <c r="F259" s="222" t="s">
        <v>151</v>
      </c>
      <c r="G259" s="220"/>
      <c r="H259" s="223">
        <v>75</v>
      </c>
      <c r="I259" s="224"/>
      <c r="J259" s="220"/>
      <c r="K259" s="220"/>
      <c r="L259" s="225"/>
      <c r="M259" s="226"/>
      <c r="N259" s="227"/>
      <c r="O259" s="227"/>
      <c r="P259" s="227"/>
      <c r="Q259" s="227"/>
      <c r="R259" s="227"/>
      <c r="S259" s="227"/>
      <c r="T259" s="228"/>
      <c r="AT259" s="229" t="s">
        <v>149</v>
      </c>
      <c r="AU259" s="229" t="s">
        <v>84</v>
      </c>
      <c r="AV259" s="14" t="s">
        <v>147</v>
      </c>
      <c r="AW259" s="14" t="s">
        <v>30</v>
      </c>
      <c r="AX259" s="14" t="s">
        <v>73</v>
      </c>
      <c r="AY259" s="229" t="s">
        <v>137</v>
      </c>
    </row>
    <row r="260" spans="1:65" s="16" customFormat="1" ht="11.25">
      <c r="B260" s="251"/>
      <c r="C260" s="252"/>
      <c r="D260" s="209" t="s">
        <v>149</v>
      </c>
      <c r="E260" s="253" t="s">
        <v>1</v>
      </c>
      <c r="F260" s="254" t="s">
        <v>202</v>
      </c>
      <c r="G260" s="252"/>
      <c r="H260" s="255">
        <v>180</v>
      </c>
      <c r="I260" s="256"/>
      <c r="J260" s="252"/>
      <c r="K260" s="252"/>
      <c r="L260" s="257"/>
      <c r="M260" s="258"/>
      <c r="N260" s="259"/>
      <c r="O260" s="259"/>
      <c r="P260" s="259"/>
      <c r="Q260" s="259"/>
      <c r="R260" s="259"/>
      <c r="S260" s="259"/>
      <c r="T260" s="260"/>
      <c r="AT260" s="261" t="s">
        <v>149</v>
      </c>
      <c r="AU260" s="261" t="s">
        <v>84</v>
      </c>
      <c r="AV260" s="16" t="s">
        <v>146</v>
      </c>
      <c r="AW260" s="16" t="s">
        <v>30</v>
      </c>
      <c r="AX260" s="16" t="s">
        <v>73</v>
      </c>
      <c r="AY260" s="261" t="s">
        <v>137</v>
      </c>
    </row>
    <row r="261" spans="1:65" s="13" customFormat="1" ht="11.25">
      <c r="B261" s="207"/>
      <c r="C261" s="208"/>
      <c r="D261" s="209" t="s">
        <v>149</v>
      </c>
      <c r="E261" s="210" t="s">
        <v>1</v>
      </c>
      <c r="F261" s="211" t="s">
        <v>280</v>
      </c>
      <c r="G261" s="208"/>
      <c r="H261" s="212">
        <v>183.6</v>
      </c>
      <c r="I261" s="213"/>
      <c r="J261" s="208"/>
      <c r="K261" s="208"/>
      <c r="L261" s="214"/>
      <c r="M261" s="215"/>
      <c r="N261" s="216"/>
      <c r="O261" s="216"/>
      <c r="P261" s="216"/>
      <c r="Q261" s="216"/>
      <c r="R261" s="216"/>
      <c r="S261" s="216"/>
      <c r="T261" s="217"/>
      <c r="AT261" s="218" t="s">
        <v>149</v>
      </c>
      <c r="AU261" s="218" t="s">
        <v>84</v>
      </c>
      <c r="AV261" s="13" t="s">
        <v>84</v>
      </c>
      <c r="AW261" s="13" t="s">
        <v>30</v>
      </c>
      <c r="AX261" s="13" t="s">
        <v>80</v>
      </c>
      <c r="AY261" s="218" t="s">
        <v>137</v>
      </c>
    </row>
    <row r="262" spans="1:65" s="2" customFormat="1" ht="21.75" customHeight="1">
      <c r="A262" s="35"/>
      <c r="B262" s="36"/>
      <c r="C262" s="193" t="s">
        <v>291</v>
      </c>
      <c r="D262" s="193" t="s">
        <v>142</v>
      </c>
      <c r="E262" s="194" t="s">
        <v>292</v>
      </c>
      <c r="F262" s="195" t="s">
        <v>293</v>
      </c>
      <c r="G262" s="196" t="s">
        <v>145</v>
      </c>
      <c r="H262" s="197">
        <v>180</v>
      </c>
      <c r="I262" s="198"/>
      <c r="J262" s="199">
        <f>ROUND(I262*H262,2)</f>
        <v>0</v>
      </c>
      <c r="K262" s="200"/>
      <c r="L262" s="40"/>
      <c r="M262" s="201" t="s">
        <v>1</v>
      </c>
      <c r="N262" s="202" t="s">
        <v>39</v>
      </c>
      <c r="O262" s="72"/>
      <c r="P262" s="203">
        <f>O262*H262</f>
        <v>0</v>
      </c>
      <c r="Q262" s="203">
        <v>0</v>
      </c>
      <c r="R262" s="203">
        <f>Q262*H262</f>
        <v>0</v>
      </c>
      <c r="S262" s="203">
        <v>8.0000000000000002E-3</v>
      </c>
      <c r="T262" s="204">
        <f>S262*H262</f>
        <v>1.44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5" t="s">
        <v>243</v>
      </c>
      <c r="AT262" s="205" t="s">
        <v>142</v>
      </c>
      <c r="AU262" s="205" t="s">
        <v>84</v>
      </c>
      <c r="AY262" s="18" t="s">
        <v>137</v>
      </c>
      <c r="BE262" s="206">
        <f>IF(N262="základní",J262,0)</f>
        <v>0</v>
      </c>
      <c r="BF262" s="206">
        <f>IF(N262="snížená",J262,0)</f>
        <v>0</v>
      </c>
      <c r="BG262" s="206">
        <f>IF(N262="zákl. přenesená",J262,0)</f>
        <v>0</v>
      </c>
      <c r="BH262" s="206">
        <f>IF(N262="sníž. přenesená",J262,0)</f>
        <v>0</v>
      </c>
      <c r="BI262" s="206">
        <f>IF(N262="nulová",J262,0)</f>
        <v>0</v>
      </c>
      <c r="BJ262" s="18" t="s">
        <v>84</v>
      </c>
      <c r="BK262" s="206">
        <f>ROUND(I262*H262,2)</f>
        <v>0</v>
      </c>
      <c r="BL262" s="18" t="s">
        <v>243</v>
      </c>
      <c r="BM262" s="205" t="s">
        <v>294</v>
      </c>
    </row>
    <row r="263" spans="1:65" s="13" customFormat="1" ht="11.25">
      <c r="B263" s="207"/>
      <c r="C263" s="208"/>
      <c r="D263" s="209" t="s">
        <v>149</v>
      </c>
      <c r="E263" s="210" t="s">
        <v>1</v>
      </c>
      <c r="F263" s="211" t="s">
        <v>295</v>
      </c>
      <c r="G263" s="208"/>
      <c r="H263" s="212">
        <v>105</v>
      </c>
      <c r="I263" s="213"/>
      <c r="J263" s="208"/>
      <c r="K263" s="208"/>
      <c r="L263" s="214"/>
      <c r="M263" s="215"/>
      <c r="N263" s="216"/>
      <c r="O263" s="216"/>
      <c r="P263" s="216"/>
      <c r="Q263" s="216"/>
      <c r="R263" s="216"/>
      <c r="S263" s="216"/>
      <c r="T263" s="217"/>
      <c r="AT263" s="218" t="s">
        <v>149</v>
      </c>
      <c r="AU263" s="218" t="s">
        <v>84</v>
      </c>
      <c r="AV263" s="13" t="s">
        <v>84</v>
      </c>
      <c r="AW263" s="13" t="s">
        <v>30</v>
      </c>
      <c r="AX263" s="13" t="s">
        <v>73</v>
      </c>
      <c r="AY263" s="218" t="s">
        <v>137</v>
      </c>
    </row>
    <row r="264" spans="1:65" s="14" customFormat="1" ht="11.25">
      <c r="B264" s="219"/>
      <c r="C264" s="220"/>
      <c r="D264" s="209" t="s">
        <v>149</v>
      </c>
      <c r="E264" s="221" t="s">
        <v>1</v>
      </c>
      <c r="F264" s="222" t="s">
        <v>151</v>
      </c>
      <c r="G264" s="220"/>
      <c r="H264" s="223">
        <v>105</v>
      </c>
      <c r="I264" s="224"/>
      <c r="J264" s="220"/>
      <c r="K264" s="220"/>
      <c r="L264" s="225"/>
      <c r="M264" s="226"/>
      <c r="N264" s="227"/>
      <c r="O264" s="227"/>
      <c r="P264" s="227"/>
      <c r="Q264" s="227"/>
      <c r="R264" s="227"/>
      <c r="S264" s="227"/>
      <c r="T264" s="228"/>
      <c r="AT264" s="229" t="s">
        <v>149</v>
      </c>
      <c r="AU264" s="229" t="s">
        <v>84</v>
      </c>
      <c r="AV264" s="14" t="s">
        <v>147</v>
      </c>
      <c r="AW264" s="14" t="s">
        <v>30</v>
      </c>
      <c r="AX264" s="14" t="s">
        <v>73</v>
      </c>
      <c r="AY264" s="229" t="s">
        <v>137</v>
      </c>
    </row>
    <row r="265" spans="1:65" s="13" customFormat="1" ht="11.25">
      <c r="B265" s="207"/>
      <c r="C265" s="208"/>
      <c r="D265" s="209" t="s">
        <v>149</v>
      </c>
      <c r="E265" s="210" t="s">
        <v>1</v>
      </c>
      <c r="F265" s="211" t="s">
        <v>296</v>
      </c>
      <c r="G265" s="208"/>
      <c r="H265" s="212">
        <v>75</v>
      </c>
      <c r="I265" s="213"/>
      <c r="J265" s="208"/>
      <c r="K265" s="208"/>
      <c r="L265" s="214"/>
      <c r="M265" s="215"/>
      <c r="N265" s="216"/>
      <c r="O265" s="216"/>
      <c r="P265" s="216"/>
      <c r="Q265" s="216"/>
      <c r="R265" s="216"/>
      <c r="S265" s="216"/>
      <c r="T265" s="217"/>
      <c r="AT265" s="218" t="s">
        <v>149</v>
      </c>
      <c r="AU265" s="218" t="s">
        <v>84</v>
      </c>
      <c r="AV265" s="13" t="s">
        <v>84</v>
      </c>
      <c r="AW265" s="13" t="s">
        <v>30</v>
      </c>
      <c r="AX265" s="13" t="s">
        <v>73</v>
      </c>
      <c r="AY265" s="218" t="s">
        <v>137</v>
      </c>
    </row>
    <row r="266" spans="1:65" s="14" customFormat="1" ht="11.25">
      <c r="B266" s="219"/>
      <c r="C266" s="220"/>
      <c r="D266" s="209" t="s">
        <v>149</v>
      </c>
      <c r="E266" s="221" t="s">
        <v>1</v>
      </c>
      <c r="F266" s="222" t="s">
        <v>151</v>
      </c>
      <c r="G266" s="220"/>
      <c r="H266" s="223">
        <v>75</v>
      </c>
      <c r="I266" s="224"/>
      <c r="J266" s="220"/>
      <c r="K266" s="220"/>
      <c r="L266" s="225"/>
      <c r="M266" s="226"/>
      <c r="N266" s="227"/>
      <c r="O266" s="227"/>
      <c r="P266" s="227"/>
      <c r="Q266" s="227"/>
      <c r="R266" s="227"/>
      <c r="S266" s="227"/>
      <c r="T266" s="228"/>
      <c r="AT266" s="229" t="s">
        <v>149</v>
      </c>
      <c r="AU266" s="229" t="s">
        <v>84</v>
      </c>
      <c r="AV266" s="14" t="s">
        <v>147</v>
      </c>
      <c r="AW266" s="14" t="s">
        <v>30</v>
      </c>
      <c r="AX266" s="14" t="s">
        <v>73</v>
      </c>
      <c r="AY266" s="229" t="s">
        <v>137</v>
      </c>
    </row>
    <row r="267" spans="1:65" s="16" customFormat="1" ht="11.25">
      <c r="B267" s="251"/>
      <c r="C267" s="252"/>
      <c r="D267" s="209" t="s">
        <v>149</v>
      </c>
      <c r="E267" s="253" t="s">
        <v>1</v>
      </c>
      <c r="F267" s="254" t="s">
        <v>202</v>
      </c>
      <c r="G267" s="252"/>
      <c r="H267" s="255">
        <v>180</v>
      </c>
      <c r="I267" s="256"/>
      <c r="J267" s="252"/>
      <c r="K267" s="252"/>
      <c r="L267" s="257"/>
      <c r="M267" s="258"/>
      <c r="N267" s="259"/>
      <c r="O267" s="259"/>
      <c r="P267" s="259"/>
      <c r="Q267" s="259"/>
      <c r="R267" s="259"/>
      <c r="S267" s="259"/>
      <c r="T267" s="260"/>
      <c r="AT267" s="261" t="s">
        <v>149</v>
      </c>
      <c r="AU267" s="261" t="s">
        <v>84</v>
      </c>
      <c r="AV267" s="16" t="s">
        <v>146</v>
      </c>
      <c r="AW267" s="16" t="s">
        <v>30</v>
      </c>
      <c r="AX267" s="16" t="s">
        <v>80</v>
      </c>
      <c r="AY267" s="261" t="s">
        <v>137</v>
      </c>
    </row>
    <row r="268" spans="1:65" s="2" customFormat="1" ht="21.75" customHeight="1">
      <c r="A268" s="35"/>
      <c r="B268" s="36"/>
      <c r="C268" s="193" t="s">
        <v>297</v>
      </c>
      <c r="D268" s="193" t="s">
        <v>142</v>
      </c>
      <c r="E268" s="194" t="s">
        <v>298</v>
      </c>
      <c r="F268" s="195" t="s">
        <v>299</v>
      </c>
      <c r="G268" s="196" t="s">
        <v>237</v>
      </c>
      <c r="H268" s="197">
        <v>2.2370000000000001</v>
      </c>
      <c r="I268" s="198"/>
      <c r="J268" s="199">
        <f>ROUND(I268*H268,2)</f>
        <v>0</v>
      </c>
      <c r="K268" s="200"/>
      <c r="L268" s="40"/>
      <c r="M268" s="201" t="s">
        <v>1</v>
      </c>
      <c r="N268" s="202" t="s">
        <v>39</v>
      </c>
      <c r="O268" s="72"/>
      <c r="P268" s="203">
        <f>O268*H268</f>
        <v>0</v>
      </c>
      <c r="Q268" s="203">
        <v>0</v>
      </c>
      <c r="R268" s="203">
        <f>Q268*H268</f>
        <v>0</v>
      </c>
      <c r="S268" s="203">
        <v>0</v>
      </c>
      <c r="T268" s="204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5" t="s">
        <v>243</v>
      </c>
      <c r="AT268" s="205" t="s">
        <v>142</v>
      </c>
      <c r="AU268" s="205" t="s">
        <v>84</v>
      </c>
      <c r="AY268" s="18" t="s">
        <v>137</v>
      </c>
      <c r="BE268" s="206">
        <f>IF(N268="základní",J268,0)</f>
        <v>0</v>
      </c>
      <c r="BF268" s="206">
        <f>IF(N268="snížená",J268,0)</f>
        <v>0</v>
      </c>
      <c r="BG268" s="206">
        <f>IF(N268="zákl. přenesená",J268,0)</f>
        <v>0</v>
      </c>
      <c r="BH268" s="206">
        <f>IF(N268="sníž. přenesená",J268,0)</f>
        <v>0</v>
      </c>
      <c r="BI268" s="206">
        <f>IF(N268="nulová",J268,0)</f>
        <v>0</v>
      </c>
      <c r="BJ268" s="18" t="s">
        <v>84</v>
      </c>
      <c r="BK268" s="206">
        <f>ROUND(I268*H268,2)</f>
        <v>0</v>
      </c>
      <c r="BL268" s="18" t="s">
        <v>243</v>
      </c>
      <c r="BM268" s="205" t="s">
        <v>300</v>
      </c>
    </row>
    <row r="269" spans="1:65" s="2" customFormat="1" ht="21.75" customHeight="1">
      <c r="A269" s="35"/>
      <c r="B269" s="36"/>
      <c r="C269" s="193" t="s">
        <v>301</v>
      </c>
      <c r="D269" s="193" t="s">
        <v>142</v>
      </c>
      <c r="E269" s="194" t="s">
        <v>302</v>
      </c>
      <c r="F269" s="195" t="s">
        <v>303</v>
      </c>
      <c r="G269" s="196" t="s">
        <v>237</v>
      </c>
      <c r="H269" s="197">
        <v>2.2370000000000001</v>
      </c>
      <c r="I269" s="198"/>
      <c r="J269" s="199">
        <f>ROUND(I269*H269,2)</f>
        <v>0</v>
      </c>
      <c r="K269" s="200"/>
      <c r="L269" s="40"/>
      <c r="M269" s="201" t="s">
        <v>1</v>
      </c>
      <c r="N269" s="202" t="s">
        <v>39</v>
      </c>
      <c r="O269" s="72"/>
      <c r="P269" s="203">
        <f>O269*H269</f>
        <v>0</v>
      </c>
      <c r="Q269" s="203">
        <v>0</v>
      </c>
      <c r="R269" s="203">
        <f>Q269*H269</f>
        <v>0</v>
      </c>
      <c r="S269" s="203">
        <v>0</v>
      </c>
      <c r="T269" s="204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5" t="s">
        <v>243</v>
      </c>
      <c r="AT269" s="205" t="s">
        <v>142</v>
      </c>
      <c r="AU269" s="205" t="s">
        <v>84</v>
      </c>
      <c r="AY269" s="18" t="s">
        <v>137</v>
      </c>
      <c r="BE269" s="206">
        <f>IF(N269="základní",J269,0)</f>
        <v>0</v>
      </c>
      <c r="BF269" s="206">
        <f>IF(N269="snížená",J269,0)</f>
        <v>0</v>
      </c>
      <c r="BG269" s="206">
        <f>IF(N269="zákl. přenesená",J269,0)</f>
        <v>0</v>
      </c>
      <c r="BH269" s="206">
        <f>IF(N269="sníž. přenesená",J269,0)</f>
        <v>0</v>
      </c>
      <c r="BI269" s="206">
        <f>IF(N269="nulová",J269,0)</f>
        <v>0</v>
      </c>
      <c r="BJ269" s="18" t="s">
        <v>84</v>
      </c>
      <c r="BK269" s="206">
        <f>ROUND(I269*H269,2)</f>
        <v>0</v>
      </c>
      <c r="BL269" s="18" t="s">
        <v>243</v>
      </c>
      <c r="BM269" s="205" t="s">
        <v>304</v>
      </c>
    </row>
    <row r="270" spans="1:65" s="12" customFormat="1" ht="22.9" customHeight="1">
      <c r="B270" s="177"/>
      <c r="C270" s="178"/>
      <c r="D270" s="179" t="s">
        <v>72</v>
      </c>
      <c r="E270" s="191" t="s">
        <v>305</v>
      </c>
      <c r="F270" s="191" t="s">
        <v>306</v>
      </c>
      <c r="G270" s="178"/>
      <c r="H270" s="178"/>
      <c r="I270" s="181"/>
      <c r="J270" s="192">
        <f>BK270</f>
        <v>0</v>
      </c>
      <c r="K270" s="178"/>
      <c r="L270" s="183"/>
      <c r="M270" s="184"/>
      <c r="N270" s="185"/>
      <c r="O270" s="185"/>
      <c r="P270" s="186">
        <f>SUM(P271:P340)</f>
        <v>0</v>
      </c>
      <c r="Q270" s="185"/>
      <c r="R270" s="186">
        <f>SUM(R271:R340)</f>
        <v>1.14133734</v>
      </c>
      <c r="S270" s="185"/>
      <c r="T270" s="187">
        <f>SUM(T271:T340)</f>
        <v>0.28000000000000003</v>
      </c>
      <c r="AR270" s="188" t="s">
        <v>84</v>
      </c>
      <c r="AT270" s="189" t="s">
        <v>72</v>
      </c>
      <c r="AU270" s="189" t="s">
        <v>80</v>
      </c>
      <c r="AY270" s="188" t="s">
        <v>137</v>
      </c>
      <c r="BK270" s="190">
        <f>SUM(BK271:BK340)</f>
        <v>0</v>
      </c>
    </row>
    <row r="271" spans="1:65" s="2" customFormat="1" ht="21.75" customHeight="1">
      <c r="A271" s="35"/>
      <c r="B271" s="36"/>
      <c r="C271" s="193" t="s">
        <v>307</v>
      </c>
      <c r="D271" s="193" t="s">
        <v>142</v>
      </c>
      <c r="E271" s="194" t="s">
        <v>308</v>
      </c>
      <c r="F271" s="195" t="s">
        <v>309</v>
      </c>
      <c r="G271" s="196" t="s">
        <v>310</v>
      </c>
      <c r="H271" s="197">
        <v>20</v>
      </c>
      <c r="I271" s="198"/>
      <c r="J271" s="199">
        <f>ROUND(I271*H271,2)</f>
        <v>0</v>
      </c>
      <c r="K271" s="200"/>
      <c r="L271" s="40"/>
      <c r="M271" s="201" t="s">
        <v>1</v>
      </c>
      <c r="N271" s="202" t="s">
        <v>39</v>
      </c>
      <c r="O271" s="72"/>
      <c r="P271" s="203">
        <f>O271*H271</f>
        <v>0</v>
      </c>
      <c r="Q271" s="203">
        <v>0</v>
      </c>
      <c r="R271" s="203">
        <f>Q271*H271</f>
        <v>0</v>
      </c>
      <c r="S271" s="203">
        <v>1.4E-2</v>
      </c>
      <c r="T271" s="204">
        <f>S271*H271</f>
        <v>0.28000000000000003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5" t="s">
        <v>243</v>
      </c>
      <c r="AT271" s="205" t="s">
        <v>142</v>
      </c>
      <c r="AU271" s="205" t="s">
        <v>84</v>
      </c>
      <c r="AY271" s="18" t="s">
        <v>137</v>
      </c>
      <c r="BE271" s="206">
        <f>IF(N271="základní",J271,0)</f>
        <v>0</v>
      </c>
      <c r="BF271" s="206">
        <f>IF(N271="snížená",J271,0)</f>
        <v>0</v>
      </c>
      <c r="BG271" s="206">
        <f>IF(N271="zákl. přenesená",J271,0)</f>
        <v>0</v>
      </c>
      <c r="BH271" s="206">
        <f>IF(N271="sníž. přenesená",J271,0)</f>
        <v>0</v>
      </c>
      <c r="BI271" s="206">
        <f>IF(N271="nulová",J271,0)</f>
        <v>0</v>
      </c>
      <c r="BJ271" s="18" t="s">
        <v>84</v>
      </c>
      <c r="BK271" s="206">
        <f>ROUND(I271*H271,2)</f>
        <v>0</v>
      </c>
      <c r="BL271" s="18" t="s">
        <v>243</v>
      </c>
      <c r="BM271" s="205" t="s">
        <v>311</v>
      </c>
    </row>
    <row r="272" spans="1:65" s="15" customFormat="1" ht="11.25">
      <c r="B272" s="241"/>
      <c r="C272" s="242"/>
      <c r="D272" s="209" t="s">
        <v>149</v>
      </c>
      <c r="E272" s="243" t="s">
        <v>1</v>
      </c>
      <c r="F272" s="244" t="s">
        <v>312</v>
      </c>
      <c r="G272" s="242"/>
      <c r="H272" s="243" t="s">
        <v>1</v>
      </c>
      <c r="I272" s="245"/>
      <c r="J272" s="242"/>
      <c r="K272" s="242"/>
      <c r="L272" s="246"/>
      <c r="M272" s="247"/>
      <c r="N272" s="248"/>
      <c r="O272" s="248"/>
      <c r="P272" s="248"/>
      <c r="Q272" s="248"/>
      <c r="R272" s="248"/>
      <c r="S272" s="248"/>
      <c r="T272" s="249"/>
      <c r="AT272" s="250" t="s">
        <v>149</v>
      </c>
      <c r="AU272" s="250" t="s">
        <v>84</v>
      </c>
      <c r="AV272" s="15" t="s">
        <v>80</v>
      </c>
      <c r="AW272" s="15" t="s">
        <v>30</v>
      </c>
      <c r="AX272" s="15" t="s">
        <v>73</v>
      </c>
      <c r="AY272" s="250" t="s">
        <v>137</v>
      </c>
    </row>
    <row r="273" spans="1:65" s="13" customFormat="1" ht="11.25">
      <c r="B273" s="207"/>
      <c r="C273" s="208"/>
      <c r="D273" s="209" t="s">
        <v>149</v>
      </c>
      <c r="E273" s="210" t="s">
        <v>1</v>
      </c>
      <c r="F273" s="211" t="s">
        <v>313</v>
      </c>
      <c r="G273" s="208"/>
      <c r="H273" s="212">
        <v>20</v>
      </c>
      <c r="I273" s="213"/>
      <c r="J273" s="208"/>
      <c r="K273" s="208"/>
      <c r="L273" s="214"/>
      <c r="M273" s="215"/>
      <c r="N273" s="216"/>
      <c r="O273" s="216"/>
      <c r="P273" s="216"/>
      <c r="Q273" s="216"/>
      <c r="R273" s="216"/>
      <c r="S273" s="216"/>
      <c r="T273" s="217"/>
      <c r="AT273" s="218" t="s">
        <v>149</v>
      </c>
      <c r="AU273" s="218" t="s">
        <v>84</v>
      </c>
      <c r="AV273" s="13" t="s">
        <v>84</v>
      </c>
      <c r="AW273" s="13" t="s">
        <v>30</v>
      </c>
      <c r="AX273" s="13" t="s">
        <v>73</v>
      </c>
      <c r="AY273" s="218" t="s">
        <v>137</v>
      </c>
    </row>
    <row r="274" spans="1:65" s="14" customFormat="1" ht="11.25">
      <c r="B274" s="219"/>
      <c r="C274" s="220"/>
      <c r="D274" s="209" t="s">
        <v>149</v>
      </c>
      <c r="E274" s="221" t="s">
        <v>1</v>
      </c>
      <c r="F274" s="222" t="s">
        <v>151</v>
      </c>
      <c r="G274" s="220"/>
      <c r="H274" s="223">
        <v>20</v>
      </c>
      <c r="I274" s="224"/>
      <c r="J274" s="220"/>
      <c r="K274" s="220"/>
      <c r="L274" s="225"/>
      <c r="M274" s="226"/>
      <c r="N274" s="227"/>
      <c r="O274" s="227"/>
      <c r="P274" s="227"/>
      <c r="Q274" s="227"/>
      <c r="R274" s="227"/>
      <c r="S274" s="227"/>
      <c r="T274" s="228"/>
      <c r="AT274" s="229" t="s">
        <v>149</v>
      </c>
      <c r="AU274" s="229" t="s">
        <v>84</v>
      </c>
      <c r="AV274" s="14" t="s">
        <v>147</v>
      </c>
      <c r="AW274" s="14" t="s">
        <v>30</v>
      </c>
      <c r="AX274" s="14" t="s">
        <v>80</v>
      </c>
      <c r="AY274" s="229" t="s">
        <v>137</v>
      </c>
    </row>
    <row r="275" spans="1:65" s="2" customFormat="1" ht="21.75" customHeight="1">
      <c r="A275" s="35"/>
      <c r="B275" s="36"/>
      <c r="C275" s="193" t="s">
        <v>314</v>
      </c>
      <c r="D275" s="193" t="s">
        <v>142</v>
      </c>
      <c r="E275" s="194" t="s">
        <v>315</v>
      </c>
      <c r="F275" s="195" t="s">
        <v>316</v>
      </c>
      <c r="G275" s="196" t="s">
        <v>310</v>
      </c>
      <c r="H275" s="197">
        <v>82</v>
      </c>
      <c r="I275" s="198"/>
      <c r="J275" s="199">
        <f>ROUND(I275*H275,2)</f>
        <v>0</v>
      </c>
      <c r="K275" s="200"/>
      <c r="L275" s="40"/>
      <c r="M275" s="201" t="s">
        <v>1</v>
      </c>
      <c r="N275" s="202" t="s">
        <v>39</v>
      </c>
      <c r="O275" s="72"/>
      <c r="P275" s="203">
        <f>O275*H275</f>
        <v>0</v>
      </c>
      <c r="Q275" s="203">
        <v>0</v>
      </c>
      <c r="R275" s="203">
        <f>Q275*H275</f>
        <v>0</v>
      </c>
      <c r="S275" s="203">
        <v>0</v>
      </c>
      <c r="T275" s="204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5" t="s">
        <v>243</v>
      </c>
      <c r="AT275" s="205" t="s">
        <v>142</v>
      </c>
      <c r="AU275" s="205" t="s">
        <v>84</v>
      </c>
      <c r="AY275" s="18" t="s">
        <v>137</v>
      </c>
      <c r="BE275" s="206">
        <f>IF(N275="základní",J275,0)</f>
        <v>0</v>
      </c>
      <c r="BF275" s="206">
        <f>IF(N275="snížená",J275,0)</f>
        <v>0</v>
      </c>
      <c r="BG275" s="206">
        <f>IF(N275="zákl. přenesená",J275,0)</f>
        <v>0</v>
      </c>
      <c r="BH275" s="206">
        <f>IF(N275="sníž. přenesená",J275,0)</f>
        <v>0</v>
      </c>
      <c r="BI275" s="206">
        <f>IF(N275="nulová",J275,0)</f>
        <v>0</v>
      </c>
      <c r="BJ275" s="18" t="s">
        <v>84</v>
      </c>
      <c r="BK275" s="206">
        <f>ROUND(I275*H275,2)</f>
        <v>0</v>
      </c>
      <c r="BL275" s="18" t="s">
        <v>243</v>
      </c>
      <c r="BM275" s="205" t="s">
        <v>317</v>
      </c>
    </row>
    <row r="276" spans="1:65" s="15" customFormat="1" ht="11.25">
      <c r="B276" s="241"/>
      <c r="C276" s="242"/>
      <c r="D276" s="209" t="s">
        <v>149</v>
      </c>
      <c r="E276" s="243" t="s">
        <v>1</v>
      </c>
      <c r="F276" s="244" t="s">
        <v>318</v>
      </c>
      <c r="G276" s="242"/>
      <c r="H276" s="243" t="s">
        <v>1</v>
      </c>
      <c r="I276" s="245"/>
      <c r="J276" s="242"/>
      <c r="K276" s="242"/>
      <c r="L276" s="246"/>
      <c r="M276" s="247"/>
      <c r="N276" s="248"/>
      <c r="O276" s="248"/>
      <c r="P276" s="248"/>
      <c r="Q276" s="248"/>
      <c r="R276" s="248"/>
      <c r="S276" s="248"/>
      <c r="T276" s="249"/>
      <c r="AT276" s="250" t="s">
        <v>149</v>
      </c>
      <c r="AU276" s="250" t="s">
        <v>84</v>
      </c>
      <c r="AV276" s="15" t="s">
        <v>80</v>
      </c>
      <c r="AW276" s="15" t="s">
        <v>30</v>
      </c>
      <c r="AX276" s="15" t="s">
        <v>73</v>
      </c>
      <c r="AY276" s="250" t="s">
        <v>137</v>
      </c>
    </row>
    <row r="277" spans="1:65" s="13" customFormat="1" ht="11.25">
      <c r="B277" s="207"/>
      <c r="C277" s="208"/>
      <c r="D277" s="209" t="s">
        <v>149</v>
      </c>
      <c r="E277" s="210" t="s">
        <v>1</v>
      </c>
      <c r="F277" s="211" t="s">
        <v>319</v>
      </c>
      <c r="G277" s="208"/>
      <c r="H277" s="212">
        <v>10.4</v>
      </c>
      <c r="I277" s="213"/>
      <c r="J277" s="208"/>
      <c r="K277" s="208"/>
      <c r="L277" s="214"/>
      <c r="M277" s="215"/>
      <c r="N277" s="216"/>
      <c r="O277" s="216"/>
      <c r="P277" s="216"/>
      <c r="Q277" s="216"/>
      <c r="R277" s="216"/>
      <c r="S277" s="216"/>
      <c r="T277" s="217"/>
      <c r="AT277" s="218" t="s">
        <v>149</v>
      </c>
      <c r="AU277" s="218" t="s">
        <v>84</v>
      </c>
      <c r="AV277" s="13" t="s">
        <v>84</v>
      </c>
      <c r="AW277" s="13" t="s">
        <v>30</v>
      </c>
      <c r="AX277" s="13" t="s">
        <v>73</v>
      </c>
      <c r="AY277" s="218" t="s">
        <v>137</v>
      </c>
    </row>
    <row r="278" spans="1:65" s="14" customFormat="1" ht="11.25">
      <c r="B278" s="219"/>
      <c r="C278" s="220"/>
      <c r="D278" s="209" t="s">
        <v>149</v>
      </c>
      <c r="E278" s="221" t="s">
        <v>1</v>
      </c>
      <c r="F278" s="222" t="s">
        <v>151</v>
      </c>
      <c r="G278" s="220"/>
      <c r="H278" s="223">
        <v>10.4</v>
      </c>
      <c r="I278" s="224"/>
      <c r="J278" s="220"/>
      <c r="K278" s="220"/>
      <c r="L278" s="225"/>
      <c r="M278" s="226"/>
      <c r="N278" s="227"/>
      <c r="O278" s="227"/>
      <c r="P278" s="227"/>
      <c r="Q278" s="227"/>
      <c r="R278" s="227"/>
      <c r="S278" s="227"/>
      <c r="T278" s="228"/>
      <c r="AT278" s="229" t="s">
        <v>149</v>
      </c>
      <c r="AU278" s="229" t="s">
        <v>84</v>
      </c>
      <c r="AV278" s="14" t="s">
        <v>147</v>
      </c>
      <c r="AW278" s="14" t="s">
        <v>30</v>
      </c>
      <c r="AX278" s="14" t="s">
        <v>73</v>
      </c>
      <c r="AY278" s="229" t="s">
        <v>137</v>
      </c>
    </row>
    <row r="279" spans="1:65" s="13" customFormat="1" ht="11.25">
      <c r="B279" s="207"/>
      <c r="C279" s="208"/>
      <c r="D279" s="209" t="s">
        <v>149</v>
      </c>
      <c r="E279" s="210" t="s">
        <v>1</v>
      </c>
      <c r="F279" s="211" t="s">
        <v>320</v>
      </c>
      <c r="G279" s="208"/>
      <c r="H279" s="212">
        <v>10.8</v>
      </c>
      <c r="I279" s="213"/>
      <c r="J279" s="208"/>
      <c r="K279" s="208"/>
      <c r="L279" s="214"/>
      <c r="M279" s="215"/>
      <c r="N279" s="216"/>
      <c r="O279" s="216"/>
      <c r="P279" s="216"/>
      <c r="Q279" s="216"/>
      <c r="R279" s="216"/>
      <c r="S279" s="216"/>
      <c r="T279" s="217"/>
      <c r="AT279" s="218" t="s">
        <v>149</v>
      </c>
      <c r="AU279" s="218" t="s">
        <v>84</v>
      </c>
      <c r="AV279" s="13" t="s">
        <v>84</v>
      </c>
      <c r="AW279" s="13" t="s">
        <v>30</v>
      </c>
      <c r="AX279" s="13" t="s">
        <v>73</v>
      </c>
      <c r="AY279" s="218" t="s">
        <v>137</v>
      </c>
    </row>
    <row r="280" spans="1:65" s="14" customFormat="1" ht="11.25">
      <c r="B280" s="219"/>
      <c r="C280" s="220"/>
      <c r="D280" s="209" t="s">
        <v>149</v>
      </c>
      <c r="E280" s="221" t="s">
        <v>1</v>
      </c>
      <c r="F280" s="222" t="s">
        <v>151</v>
      </c>
      <c r="G280" s="220"/>
      <c r="H280" s="223">
        <v>10.8</v>
      </c>
      <c r="I280" s="224"/>
      <c r="J280" s="220"/>
      <c r="K280" s="220"/>
      <c r="L280" s="225"/>
      <c r="M280" s="226"/>
      <c r="N280" s="227"/>
      <c r="O280" s="227"/>
      <c r="P280" s="227"/>
      <c r="Q280" s="227"/>
      <c r="R280" s="227"/>
      <c r="S280" s="227"/>
      <c r="T280" s="228"/>
      <c r="AT280" s="229" t="s">
        <v>149</v>
      </c>
      <c r="AU280" s="229" t="s">
        <v>84</v>
      </c>
      <c r="AV280" s="14" t="s">
        <v>147</v>
      </c>
      <c r="AW280" s="14" t="s">
        <v>30</v>
      </c>
      <c r="AX280" s="14" t="s">
        <v>73</v>
      </c>
      <c r="AY280" s="229" t="s">
        <v>137</v>
      </c>
    </row>
    <row r="281" spans="1:65" s="13" customFormat="1" ht="11.25">
      <c r="B281" s="207"/>
      <c r="C281" s="208"/>
      <c r="D281" s="209" t="s">
        <v>149</v>
      </c>
      <c r="E281" s="210" t="s">
        <v>1</v>
      </c>
      <c r="F281" s="211" t="s">
        <v>321</v>
      </c>
      <c r="G281" s="208"/>
      <c r="H281" s="212">
        <v>2.8</v>
      </c>
      <c r="I281" s="213"/>
      <c r="J281" s="208"/>
      <c r="K281" s="208"/>
      <c r="L281" s="214"/>
      <c r="M281" s="215"/>
      <c r="N281" s="216"/>
      <c r="O281" s="216"/>
      <c r="P281" s="216"/>
      <c r="Q281" s="216"/>
      <c r="R281" s="216"/>
      <c r="S281" s="216"/>
      <c r="T281" s="217"/>
      <c r="AT281" s="218" t="s">
        <v>149</v>
      </c>
      <c r="AU281" s="218" t="s">
        <v>84</v>
      </c>
      <c r="AV281" s="13" t="s">
        <v>84</v>
      </c>
      <c r="AW281" s="13" t="s">
        <v>30</v>
      </c>
      <c r="AX281" s="13" t="s">
        <v>73</v>
      </c>
      <c r="AY281" s="218" t="s">
        <v>137</v>
      </c>
    </row>
    <row r="282" spans="1:65" s="14" customFormat="1" ht="11.25">
      <c r="B282" s="219"/>
      <c r="C282" s="220"/>
      <c r="D282" s="209" t="s">
        <v>149</v>
      </c>
      <c r="E282" s="221" t="s">
        <v>1</v>
      </c>
      <c r="F282" s="222" t="s">
        <v>151</v>
      </c>
      <c r="G282" s="220"/>
      <c r="H282" s="223">
        <v>2.8</v>
      </c>
      <c r="I282" s="224"/>
      <c r="J282" s="220"/>
      <c r="K282" s="220"/>
      <c r="L282" s="225"/>
      <c r="M282" s="226"/>
      <c r="N282" s="227"/>
      <c r="O282" s="227"/>
      <c r="P282" s="227"/>
      <c r="Q282" s="227"/>
      <c r="R282" s="227"/>
      <c r="S282" s="227"/>
      <c r="T282" s="228"/>
      <c r="AT282" s="229" t="s">
        <v>149</v>
      </c>
      <c r="AU282" s="229" t="s">
        <v>84</v>
      </c>
      <c r="AV282" s="14" t="s">
        <v>147</v>
      </c>
      <c r="AW282" s="14" t="s">
        <v>30</v>
      </c>
      <c r="AX282" s="14" t="s">
        <v>73</v>
      </c>
      <c r="AY282" s="229" t="s">
        <v>137</v>
      </c>
    </row>
    <row r="283" spans="1:65" s="13" customFormat="1" ht="11.25">
      <c r="B283" s="207"/>
      <c r="C283" s="208"/>
      <c r="D283" s="209" t="s">
        <v>149</v>
      </c>
      <c r="E283" s="210" t="s">
        <v>1</v>
      </c>
      <c r="F283" s="211" t="s">
        <v>322</v>
      </c>
      <c r="G283" s="208"/>
      <c r="H283" s="212">
        <v>10</v>
      </c>
      <c r="I283" s="213"/>
      <c r="J283" s="208"/>
      <c r="K283" s="208"/>
      <c r="L283" s="214"/>
      <c r="M283" s="215"/>
      <c r="N283" s="216"/>
      <c r="O283" s="216"/>
      <c r="P283" s="216"/>
      <c r="Q283" s="216"/>
      <c r="R283" s="216"/>
      <c r="S283" s="216"/>
      <c r="T283" s="217"/>
      <c r="AT283" s="218" t="s">
        <v>149</v>
      </c>
      <c r="AU283" s="218" t="s">
        <v>84</v>
      </c>
      <c r="AV283" s="13" t="s">
        <v>84</v>
      </c>
      <c r="AW283" s="13" t="s">
        <v>30</v>
      </c>
      <c r="AX283" s="13" t="s">
        <v>73</v>
      </c>
      <c r="AY283" s="218" t="s">
        <v>137</v>
      </c>
    </row>
    <row r="284" spans="1:65" s="14" customFormat="1" ht="11.25">
      <c r="B284" s="219"/>
      <c r="C284" s="220"/>
      <c r="D284" s="209" t="s">
        <v>149</v>
      </c>
      <c r="E284" s="221" t="s">
        <v>1</v>
      </c>
      <c r="F284" s="222" t="s">
        <v>151</v>
      </c>
      <c r="G284" s="220"/>
      <c r="H284" s="223">
        <v>10</v>
      </c>
      <c r="I284" s="224"/>
      <c r="J284" s="220"/>
      <c r="K284" s="220"/>
      <c r="L284" s="225"/>
      <c r="M284" s="226"/>
      <c r="N284" s="227"/>
      <c r="O284" s="227"/>
      <c r="P284" s="227"/>
      <c r="Q284" s="227"/>
      <c r="R284" s="227"/>
      <c r="S284" s="227"/>
      <c r="T284" s="228"/>
      <c r="AT284" s="229" t="s">
        <v>149</v>
      </c>
      <c r="AU284" s="229" t="s">
        <v>84</v>
      </c>
      <c r="AV284" s="14" t="s">
        <v>147</v>
      </c>
      <c r="AW284" s="14" t="s">
        <v>30</v>
      </c>
      <c r="AX284" s="14" t="s">
        <v>73</v>
      </c>
      <c r="AY284" s="229" t="s">
        <v>137</v>
      </c>
    </row>
    <row r="285" spans="1:65" s="13" customFormat="1" ht="11.25">
      <c r="B285" s="207"/>
      <c r="C285" s="208"/>
      <c r="D285" s="209" t="s">
        <v>149</v>
      </c>
      <c r="E285" s="210" t="s">
        <v>1</v>
      </c>
      <c r="F285" s="211" t="s">
        <v>323</v>
      </c>
      <c r="G285" s="208"/>
      <c r="H285" s="212">
        <v>18</v>
      </c>
      <c r="I285" s="213"/>
      <c r="J285" s="208"/>
      <c r="K285" s="208"/>
      <c r="L285" s="214"/>
      <c r="M285" s="215"/>
      <c r="N285" s="216"/>
      <c r="O285" s="216"/>
      <c r="P285" s="216"/>
      <c r="Q285" s="216"/>
      <c r="R285" s="216"/>
      <c r="S285" s="216"/>
      <c r="T285" s="217"/>
      <c r="AT285" s="218" t="s">
        <v>149</v>
      </c>
      <c r="AU285" s="218" t="s">
        <v>84</v>
      </c>
      <c r="AV285" s="13" t="s">
        <v>84</v>
      </c>
      <c r="AW285" s="13" t="s">
        <v>30</v>
      </c>
      <c r="AX285" s="13" t="s">
        <v>73</v>
      </c>
      <c r="AY285" s="218" t="s">
        <v>137</v>
      </c>
    </row>
    <row r="286" spans="1:65" s="14" customFormat="1" ht="11.25">
      <c r="B286" s="219"/>
      <c r="C286" s="220"/>
      <c r="D286" s="209" t="s">
        <v>149</v>
      </c>
      <c r="E286" s="221" t="s">
        <v>1</v>
      </c>
      <c r="F286" s="222" t="s">
        <v>151</v>
      </c>
      <c r="G286" s="220"/>
      <c r="H286" s="223">
        <v>18</v>
      </c>
      <c r="I286" s="224"/>
      <c r="J286" s="220"/>
      <c r="K286" s="220"/>
      <c r="L286" s="225"/>
      <c r="M286" s="226"/>
      <c r="N286" s="227"/>
      <c r="O286" s="227"/>
      <c r="P286" s="227"/>
      <c r="Q286" s="227"/>
      <c r="R286" s="227"/>
      <c r="S286" s="227"/>
      <c r="T286" s="228"/>
      <c r="AT286" s="229" t="s">
        <v>149</v>
      </c>
      <c r="AU286" s="229" t="s">
        <v>84</v>
      </c>
      <c r="AV286" s="14" t="s">
        <v>147</v>
      </c>
      <c r="AW286" s="14" t="s">
        <v>30</v>
      </c>
      <c r="AX286" s="14" t="s">
        <v>73</v>
      </c>
      <c r="AY286" s="229" t="s">
        <v>137</v>
      </c>
    </row>
    <row r="287" spans="1:65" s="13" customFormat="1" ht="11.25">
      <c r="B287" s="207"/>
      <c r="C287" s="208"/>
      <c r="D287" s="209" t="s">
        <v>149</v>
      </c>
      <c r="E287" s="210" t="s">
        <v>1</v>
      </c>
      <c r="F287" s="211" t="s">
        <v>324</v>
      </c>
      <c r="G287" s="208"/>
      <c r="H287" s="212">
        <v>3.2</v>
      </c>
      <c r="I287" s="213"/>
      <c r="J287" s="208"/>
      <c r="K287" s="208"/>
      <c r="L287" s="214"/>
      <c r="M287" s="215"/>
      <c r="N287" s="216"/>
      <c r="O287" s="216"/>
      <c r="P287" s="216"/>
      <c r="Q287" s="216"/>
      <c r="R287" s="216"/>
      <c r="S287" s="216"/>
      <c r="T287" s="217"/>
      <c r="AT287" s="218" t="s">
        <v>149</v>
      </c>
      <c r="AU287" s="218" t="s">
        <v>84</v>
      </c>
      <c r="AV287" s="13" t="s">
        <v>84</v>
      </c>
      <c r="AW287" s="13" t="s">
        <v>30</v>
      </c>
      <c r="AX287" s="13" t="s">
        <v>73</v>
      </c>
      <c r="AY287" s="218" t="s">
        <v>137</v>
      </c>
    </row>
    <row r="288" spans="1:65" s="14" customFormat="1" ht="11.25">
      <c r="B288" s="219"/>
      <c r="C288" s="220"/>
      <c r="D288" s="209" t="s">
        <v>149</v>
      </c>
      <c r="E288" s="221" t="s">
        <v>1</v>
      </c>
      <c r="F288" s="222" t="s">
        <v>151</v>
      </c>
      <c r="G288" s="220"/>
      <c r="H288" s="223">
        <v>3.2</v>
      </c>
      <c r="I288" s="224"/>
      <c r="J288" s="220"/>
      <c r="K288" s="220"/>
      <c r="L288" s="225"/>
      <c r="M288" s="226"/>
      <c r="N288" s="227"/>
      <c r="O288" s="227"/>
      <c r="P288" s="227"/>
      <c r="Q288" s="227"/>
      <c r="R288" s="227"/>
      <c r="S288" s="227"/>
      <c r="T288" s="228"/>
      <c r="AT288" s="229" t="s">
        <v>149</v>
      </c>
      <c r="AU288" s="229" t="s">
        <v>84</v>
      </c>
      <c r="AV288" s="14" t="s">
        <v>147</v>
      </c>
      <c r="AW288" s="14" t="s">
        <v>30</v>
      </c>
      <c r="AX288" s="14" t="s">
        <v>73</v>
      </c>
      <c r="AY288" s="229" t="s">
        <v>137</v>
      </c>
    </row>
    <row r="289" spans="1:65" s="13" customFormat="1" ht="11.25">
      <c r="B289" s="207"/>
      <c r="C289" s="208"/>
      <c r="D289" s="209" t="s">
        <v>149</v>
      </c>
      <c r="E289" s="210" t="s">
        <v>1</v>
      </c>
      <c r="F289" s="211" t="s">
        <v>325</v>
      </c>
      <c r="G289" s="208"/>
      <c r="H289" s="212">
        <v>9.1999999999999993</v>
      </c>
      <c r="I289" s="213"/>
      <c r="J289" s="208"/>
      <c r="K289" s="208"/>
      <c r="L289" s="214"/>
      <c r="M289" s="215"/>
      <c r="N289" s="216"/>
      <c r="O289" s="216"/>
      <c r="P289" s="216"/>
      <c r="Q289" s="216"/>
      <c r="R289" s="216"/>
      <c r="S289" s="216"/>
      <c r="T289" s="217"/>
      <c r="AT289" s="218" t="s">
        <v>149</v>
      </c>
      <c r="AU289" s="218" t="s">
        <v>84</v>
      </c>
      <c r="AV289" s="13" t="s">
        <v>84</v>
      </c>
      <c r="AW289" s="13" t="s">
        <v>30</v>
      </c>
      <c r="AX289" s="13" t="s">
        <v>73</v>
      </c>
      <c r="AY289" s="218" t="s">
        <v>137</v>
      </c>
    </row>
    <row r="290" spans="1:65" s="14" customFormat="1" ht="11.25">
      <c r="B290" s="219"/>
      <c r="C290" s="220"/>
      <c r="D290" s="209" t="s">
        <v>149</v>
      </c>
      <c r="E290" s="221" t="s">
        <v>1</v>
      </c>
      <c r="F290" s="222" t="s">
        <v>151</v>
      </c>
      <c r="G290" s="220"/>
      <c r="H290" s="223">
        <v>9.1999999999999993</v>
      </c>
      <c r="I290" s="224"/>
      <c r="J290" s="220"/>
      <c r="K290" s="220"/>
      <c r="L290" s="225"/>
      <c r="M290" s="226"/>
      <c r="N290" s="227"/>
      <c r="O290" s="227"/>
      <c r="P290" s="227"/>
      <c r="Q290" s="227"/>
      <c r="R290" s="227"/>
      <c r="S290" s="227"/>
      <c r="T290" s="228"/>
      <c r="AT290" s="229" t="s">
        <v>149</v>
      </c>
      <c r="AU290" s="229" t="s">
        <v>84</v>
      </c>
      <c r="AV290" s="14" t="s">
        <v>147</v>
      </c>
      <c r="AW290" s="14" t="s">
        <v>30</v>
      </c>
      <c r="AX290" s="14" t="s">
        <v>73</v>
      </c>
      <c r="AY290" s="229" t="s">
        <v>137</v>
      </c>
    </row>
    <row r="291" spans="1:65" s="13" customFormat="1" ht="11.25">
      <c r="B291" s="207"/>
      <c r="C291" s="208"/>
      <c r="D291" s="209" t="s">
        <v>149</v>
      </c>
      <c r="E291" s="210" t="s">
        <v>1</v>
      </c>
      <c r="F291" s="211" t="s">
        <v>326</v>
      </c>
      <c r="G291" s="208"/>
      <c r="H291" s="212">
        <v>17.600000000000001</v>
      </c>
      <c r="I291" s="213"/>
      <c r="J291" s="208"/>
      <c r="K291" s="208"/>
      <c r="L291" s="214"/>
      <c r="M291" s="215"/>
      <c r="N291" s="216"/>
      <c r="O291" s="216"/>
      <c r="P291" s="216"/>
      <c r="Q291" s="216"/>
      <c r="R291" s="216"/>
      <c r="S291" s="216"/>
      <c r="T291" s="217"/>
      <c r="AT291" s="218" t="s">
        <v>149</v>
      </c>
      <c r="AU291" s="218" t="s">
        <v>84</v>
      </c>
      <c r="AV291" s="13" t="s">
        <v>84</v>
      </c>
      <c r="AW291" s="13" t="s">
        <v>30</v>
      </c>
      <c r="AX291" s="13" t="s">
        <v>73</v>
      </c>
      <c r="AY291" s="218" t="s">
        <v>137</v>
      </c>
    </row>
    <row r="292" spans="1:65" s="14" customFormat="1" ht="11.25">
      <c r="B292" s="219"/>
      <c r="C292" s="220"/>
      <c r="D292" s="209" t="s">
        <v>149</v>
      </c>
      <c r="E292" s="221" t="s">
        <v>1</v>
      </c>
      <c r="F292" s="222" t="s">
        <v>151</v>
      </c>
      <c r="G292" s="220"/>
      <c r="H292" s="223">
        <v>17.600000000000001</v>
      </c>
      <c r="I292" s="224"/>
      <c r="J292" s="220"/>
      <c r="K292" s="220"/>
      <c r="L292" s="225"/>
      <c r="M292" s="226"/>
      <c r="N292" s="227"/>
      <c r="O292" s="227"/>
      <c r="P292" s="227"/>
      <c r="Q292" s="227"/>
      <c r="R292" s="227"/>
      <c r="S292" s="227"/>
      <c r="T292" s="228"/>
      <c r="AT292" s="229" t="s">
        <v>149</v>
      </c>
      <c r="AU292" s="229" t="s">
        <v>84</v>
      </c>
      <c r="AV292" s="14" t="s">
        <v>147</v>
      </c>
      <c r="AW292" s="14" t="s">
        <v>30</v>
      </c>
      <c r="AX292" s="14" t="s">
        <v>73</v>
      </c>
      <c r="AY292" s="229" t="s">
        <v>137</v>
      </c>
    </row>
    <row r="293" spans="1:65" s="16" customFormat="1" ht="11.25">
      <c r="B293" s="251"/>
      <c r="C293" s="252"/>
      <c r="D293" s="209" t="s">
        <v>149</v>
      </c>
      <c r="E293" s="253" t="s">
        <v>1</v>
      </c>
      <c r="F293" s="254" t="s">
        <v>202</v>
      </c>
      <c r="G293" s="252"/>
      <c r="H293" s="255">
        <v>82</v>
      </c>
      <c r="I293" s="256"/>
      <c r="J293" s="252"/>
      <c r="K293" s="252"/>
      <c r="L293" s="257"/>
      <c r="M293" s="258"/>
      <c r="N293" s="259"/>
      <c r="O293" s="259"/>
      <c r="P293" s="259"/>
      <c r="Q293" s="259"/>
      <c r="R293" s="259"/>
      <c r="S293" s="259"/>
      <c r="T293" s="260"/>
      <c r="AT293" s="261" t="s">
        <v>149</v>
      </c>
      <c r="AU293" s="261" t="s">
        <v>84</v>
      </c>
      <c r="AV293" s="16" t="s">
        <v>146</v>
      </c>
      <c r="AW293" s="16" t="s">
        <v>30</v>
      </c>
      <c r="AX293" s="16" t="s">
        <v>80</v>
      </c>
      <c r="AY293" s="261" t="s">
        <v>137</v>
      </c>
    </row>
    <row r="294" spans="1:65" s="2" customFormat="1" ht="21.75" customHeight="1">
      <c r="A294" s="35"/>
      <c r="B294" s="36"/>
      <c r="C294" s="230" t="s">
        <v>183</v>
      </c>
      <c r="D294" s="230" t="s">
        <v>152</v>
      </c>
      <c r="E294" s="231" t="s">
        <v>327</v>
      </c>
      <c r="F294" s="232" t="s">
        <v>328</v>
      </c>
      <c r="G294" s="233" t="s">
        <v>329</v>
      </c>
      <c r="H294" s="234">
        <v>0.96599999999999997</v>
      </c>
      <c r="I294" s="235"/>
      <c r="J294" s="236">
        <f>ROUND(I294*H294,2)</f>
        <v>0</v>
      </c>
      <c r="K294" s="237"/>
      <c r="L294" s="238"/>
      <c r="M294" s="239" t="s">
        <v>1</v>
      </c>
      <c r="N294" s="240" t="s">
        <v>39</v>
      </c>
      <c r="O294" s="72"/>
      <c r="P294" s="203">
        <f>O294*H294</f>
        <v>0</v>
      </c>
      <c r="Q294" s="203">
        <v>0.55000000000000004</v>
      </c>
      <c r="R294" s="203">
        <f>Q294*H294</f>
        <v>0.53129999999999999</v>
      </c>
      <c r="S294" s="203">
        <v>0</v>
      </c>
      <c r="T294" s="204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05" t="s">
        <v>263</v>
      </c>
      <c r="AT294" s="205" t="s">
        <v>152</v>
      </c>
      <c r="AU294" s="205" t="s">
        <v>84</v>
      </c>
      <c r="AY294" s="18" t="s">
        <v>137</v>
      </c>
      <c r="BE294" s="206">
        <f>IF(N294="základní",J294,0)</f>
        <v>0</v>
      </c>
      <c r="BF294" s="206">
        <f>IF(N294="snížená",J294,0)</f>
        <v>0</v>
      </c>
      <c r="BG294" s="206">
        <f>IF(N294="zákl. přenesená",J294,0)</f>
        <v>0</v>
      </c>
      <c r="BH294" s="206">
        <f>IF(N294="sníž. přenesená",J294,0)</f>
        <v>0</v>
      </c>
      <c r="BI294" s="206">
        <f>IF(N294="nulová",J294,0)</f>
        <v>0</v>
      </c>
      <c r="BJ294" s="18" t="s">
        <v>84</v>
      </c>
      <c r="BK294" s="206">
        <f>ROUND(I294*H294,2)</f>
        <v>0</v>
      </c>
      <c r="BL294" s="18" t="s">
        <v>243</v>
      </c>
      <c r="BM294" s="205" t="s">
        <v>330</v>
      </c>
    </row>
    <row r="295" spans="1:65" s="15" customFormat="1" ht="11.25">
      <c r="B295" s="241"/>
      <c r="C295" s="242"/>
      <c r="D295" s="209" t="s">
        <v>149</v>
      </c>
      <c r="E295" s="243" t="s">
        <v>1</v>
      </c>
      <c r="F295" s="244" t="s">
        <v>318</v>
      </c>
      <c r="G295" s="242"/>
      <c r="H295" s="243" t="s">
        <v>1</v>
      </c>
      <c r="I295" s="245"/>
      <c r="J295" s="242"/>
      <c r="K295" s="242"/>
      <c r="L295" s="246"/>
      <c r="M295" s="247"/>
      <c r="N295" s="248"/>
      <c r="O295" s="248"/>
      <c r="P295" s="248"/>
      <c r="Q295" s="248"/>
      <c r="R295" s="248"/>
      <c r="S295" s="248"/>
      <c r="T295" s="249"/>
      <c r="AT295" s="250" t="s">
        <v>149</v>
      </c>
      <c r="AU295" s="250" t="s">
        <v>84</v>
      </c>
      <c r="AV295" s="15" t="s">
        <v>80</v>
      </c>
      <c r="AW295" s="15" t="s">
        <v>30</v>
      </c>
      <c r="AX295" s="15" t="s">
        <v>73</v>
      </c>
      <c r="AY295" s="250" t="s">
        <v>137</v>
      </c>
    </row>
    <row r="296" spans="1:65" s="13" customFormat="1" ht="22.5">
      <c r="B296" s="207"/>
      <c r="C296" s="208"/>
      <c r="D296" s="209" t="s">
        <v>149</v>
      </c>
      <c r="E296" s="210" t="s">
        <v>1</v>
      </c>
      <c r="F296" s="211" t="s">
        <v>331</v>
      </c>
      <c r="G296" s="208"/>
      <c r="H296" s="212">
        <v>0.20399999999999999</v>
      </c>
      <c r="I296" s="213"/>
      <c r="J296" s="208"/>
      <c r="K296" s="208"/>
      <c r="L296" s="214"/>
      <c r="M296" s="215"/>
      <c r="N296" s="216"/>
      <c r="O296" s="216"/>
      <c r="P296" s="216"/>
      <c r="Q296" s="216"/>
      <c r="R296" s="216"/>
      <c r="S296" s="216"/>
      <c r="T296" s="217"/>
      <c r="AT296" s="218" t="s">
        <v>149</v>
      </c>
      <c r="AU296" s="218" t="s">
        <v>84</v>
      </c>
      <c r="AV296" s="13" t="s">
        <v>84</v>
      </c>
      <c r="AW296" s="13" t="s">
        <v>30</v>
      </c>
      <c r="AX296" s="13" t="s">
        <v>73</v>
      </c>
      <c r="AY296" s="218" t="s">
        <v>137</v>
      </c>
    </row>
    <row r="297" spans="1:65" s="14" customFormat="1" ht="11.25">
      <c r="B297" s="219"/>
      <c r="C297" s="220"/>
      <c r="D297" s="209" t="s">
        <v>149</v>
      </c>
      <c r="E297" s="221" t="s">
        <v>1</v>
      </c>
      <c r="F297" s="222" t="s">
        <v>151</v>
      </c>
      <c r="G297" s="220"/>
      <c r="H297" s="223">
        <v>0.20399999999999999</v>
      </c>
      <c r="I297" s="224"/>
      <c r="J297" s="220"/>
      <c r="K297" s="220"/>
      <c r="L297" s="225"/>
      <c r="M297" s="226"/>
      <c r="N297" s="227"/>
      <c r="O297" s="227"/>
      <c r="P297" s="227"/>
      <c r="Q297" s="227"/>
      <c r="R297" s="227"/>
      <c r="S297" s="227"/>
      <c r="T297" s="228"/>
      <c r="AT297" s="229" t="s">
        <v>149</v>
      </c>
      <c r="AU297" s="229" t="s">
        <v>84</v>
      </c>
      <c r="AV297" s="14" t="s">
        <v>147</v>
      </c>
      <c r="AW297" s="14" t="s">
        <v>30</v>
      </c>
      <c r="AX297" s="14" t="s">
        <v>73</v>
      </c>
      <c r="AY297" s="229" t="s">
        <v>137</v>
      </c>
    </row>
    <row r="298" spans="1:65" s="13" customFormat="1" ht="11.25">
      <c r="B298" s="207"/>
      <c r="C298" s="208"/>
      <c r="D298" s="209" t="s">
        <v>149</v>
      </c>
      <c r="E298" s="210" t="s">
        <v>1</v>
      </c>
      <c r="F298" s="211" t="s">
        <v>332</v>
      </c>
      <c r="G298" s="208"/>
      <c r="H298" s="212">
        <v>0.151</v>
      </c>
      <c r="I298" s="213"/>
      <c r="J298" s="208"/>
      <c r="K298" s="208"/>
      <c r="L298" s="214"/>
      <c r="M298" s="215"/>
      <c r="N298" s="216"/>
      <c r="O298" s="216"/>
      <c r="P298" s="216"/>
      <c r="Q298" s="216"/>
      <c r="R298" s="216"/>
      <c r="S298" s="216"/>
      <c r="T298" s="217"/>
      <c r="AT298" s="218" t="s">
        <v>149</v>
      </c>
      <c r="AU298" s="218" t="s">
        <v>84</v>
      </c>
      <c r="AV298" s="13" t="s">
        <v>84</v>
      </c>
      <c r="AW298" s="13" t="s">
        <v>30</v>
      </c>
      <c r="AX298" s="13" t="s">
        <v>73</v>
      </c>
      <c r="AY298" s="218" t="s">
        <v>137</v>
      </c>
    </row>
    <row r="299" spans="1:65" s="14" customFormat="1" ht="11.25">
      <c r="B299" s="219"/>
      <c r="C299" s="220"/>
      <c r="D299" s="209" t="s">
        <v>149</v>
      </c>
      <c r="E299" s="221" t="s">
        <v>1</v>
      </c>
      <c r="F299" s="222" t="s">
        <v>151</v>
      </c>
      <c r="G299" s="220"/>
      <c r="H299" s="223">
        <v>0.151</v>
      </c>
      <c r="I299" s="224"/>
      <c r="J299" s="220"/>
      <c r="K299" s="220"/>
      <c r="L299" s="225"/>
      <c r="M299" s="226"/>
      <c r="N299" s="227"/>
      <c r="O299" s="227"/>
      <c r="P299" s="227"/>
      <c r="Q299" s="227"/>
      <c r="R299" s="227"/>
      <c r="S299" s="227"/>
      <c r="T299" s="228"/>
      <c r="AT299" s="229" t="s">
        <v>149</v>
      </c>
      <c r="AU299" s="229" t="s">
        <v>84</v>
      </c>
      <c r="AV299" s="14" t="s">
        <v>147</v>
      </c>
      <c r="AW299" s="14" t="s">
        <v>30</v>
      </c>
      <c r="AX299" s="14" t="s">
        <v>73</v>
      </c>
      <c r="AY299" s="229" t="s">
        <v>137</v>
      </c>
    </row>
    <row r="300" spans="1:65" s="13" customFormat="1" ht="11.25">
      <c r="B300" s="207"/>
      <c r="C300" s="208"/>
      <c r="D300" s="209" t="s">
        <v>149</v>
      </c>
      <c r="E300" s="210" t="s">
        <v>1</v>
      </c>
      <c r="F300" s="211" t="s">
        <v>333</v>
      </c>
      <c r="G300" s="208"/>
      <c r="H300" s="212">
        <v>2.8000000000000001E-2</v>
      </c>
      <c r="I300" s="213"/>
      <c r="J300" s="208"/>
      <c r="K300" s="208"/>
      <c r="L300" s="214"/>
      <c r="M300" s="215"/>
      <c r="N300" s="216"/>
      <c r="O300" s="216"/>
      <c r="P300" s="216"/>
      <c r="Q300" s="216"/>
      <c r="R300" s="216"/>
      <c r="S300" s="216"/>
      <c r="T300" s="217"/>
      <c r="AT300" s="218" t="s">
        <v>149</v>
      </c>
      <c r="AU300" s="218" t="s">
        <v>84</v>
      </c>
      <c r="AV300" s="13" t="s">
        <v>84</v>
      </c>
      <c r="AW300" s="13" t="s">
        <v>30</v>
      </c>
      <c r="AX300" s="13" t="s">
        <v>73</v>
      </c>
      <c r="AY300" s="218" t="s">
        <v>137</v>
      </c>
    </row>
    <row r="301" spans="1:65" s="14" customFormat="1" ht="11.25">
      <c r="B301" s="219"/>
      <c r="C301" s="220"/>
      <c r="D301" s="209" t="s">
        <v>149</v>
      </c>
      <c r="E301" s="221" t="s">
        <v>1</v>
      </c>
      <c r="F301" s="222" t="s">
        <v>151</v>
      </c>
      <c r="G301" s="220"/>
      <c r="H301" s="223">
        <v>2.8000000000000001E-2</v>
      </c>
      <c r="I301" s="224"/>
      <c r="J301" s="220"/>
      <c r="K301" s="220"/>
      <c r="L301" s="225"/>
      <c r="M301" s="226"/>
      <c r="N301" s="227"/>
      <c r="O301" s="227"/>
      <c r="P301" s="227"/>
      <c r="Q301" s="227"/>
      <c r="R301" s="227"/>
      <c r="S301" s="227"/>
      <c r="T301" s="228"/>
      <c r="AT301" s="229" t="s">
        <v>149</v>
      </c>
      <c r="AU301" s="229" t="s">
        <v>84</v>
      </c>
      <c r="AV301" s="14" t="s">
        <v>147</v>
      </c>
      <c r="AW301" s="14" t="s">
        <v>30</v>
      </c>
      <c r="AX301" s="14" t="s">
        <v>73</v>
      </c>
      <c r="AY301" s="229" t="s">
        <v>137</v>
      </c>
    </row>
    <row r="302" spans="1:65" s="13" customFormat="1" ht="11.25">
      <c r="B302" s="207"/>
      <c r="C302" s="208"/>
      <c r="D302" s="209" t="s">
        <v>149</v>
      </c>
      <c r="E302" s="210" t="s">
        <v>1</v>
      </c>
      <c r="F302" s="211" t="s">
        <v>334</v>
      </c>
      <c r="G302" s="208"/>
      <c r="H302" s="212">
        <v>0.1</v>
      </c>
      <c r="I302" s="213"/>
      <c r="J302" s="208"/>
      <c r="K302" s="208"/>
      <c r="L302" s="214"/>
      <c r="M302" s="215"/>
      <c r="N302" s="216"/>
      <c r="O302" s="216"/>
      <c r="P302" s="216"/>
      <c r="Q302" s="216"/>
      <c r="R302" s="216"/>
      <c r="S302" s="216"/>
      <c r="T302" s="217"/>
      <c r="AT302" s="218" t="s">
        <v>149</v>
      </c>
      <c r="AU302" s="218" t="s">
        <v>84</v>
      </c>
      <c r="AV302" s="13" t="s">
        <v>84</v>
      </c>
      <c r="AW302" s="13" t="s">
        <v>30</v>
      </c>
      <c r="AX302" s="13" t="s">
        <v>73</v>
      </c>
      <c r="AY302" s="218" t="s">
        <v>137</v>
      </c>
    </row>
    <row r="303" spans="1:65" s="14" customFormat="1" ht="11.25">
      <c r="B303" s="219"/>
      <c r="C303" s="220"/>
      <c r="D303" s="209" t="s">
        <v>149</v>
      </c>
      <c r="E303" s="221" t="s">
        <v>1</v>
      </c>
      <c r="F303" s="222" t="s">
        <v>151</v>
      </c>
      <c r="G303" s="220"/>
      <c r="H303" s="223">
        <v>0.1</v>
      </c>
      <c r="I303" s="224"/>
      <c r="J303" s="220"/>
      <c r="K303" s="220"/>
      <c r="L303" s="225"/>
      <c r="M303" s="226"/>
      <c r="N303" s="227"/>
      <c r="O303" s="227"/>
      <c r="P303" s="227"/>
      <c r="Q303" s="227"/>
      <c r="R303" s="227"/>
      <c r="S303" s="227"/>
      <c r="T303" s="228"/>
      <c r="AT303" s="229" t="s">
        <v>149</v>
      </c>
      <c r="AU303" s="229" t="s">
        <v>84</v>
      </c>
      <c r="AV303" s="14" t="s">
        <v>147</v>
      </c>
      <c r="AW303" s="14" t="s">
        <v>30</v>
      </c>
      <c r="AX303" s="14" t="s">
        <v>73</v>
      </c>
      <c r="AY303" s="229" t="s">
        <v>137</v>
      </c>
    </row>
    <row r="304" spans="1:65" s="13" customFormat="1" ht="22.5">
      <c r="B304" s="207"/>
      <c r="C304" s="208"/>
      <c r="D304" s="209" t="s">
        <v>149</v>
      </c>
      <c r="E304" s="210" t="s">
        <v>1</v>
      </c>
      <c r="F304" s="211" t="s">
        <v>335</v>
      </c>
      <c r="G304" s="208"/>
      <c r="H304" s="212">
        <v>0.108</v>
      </c>
      <c r="I304" s="213"/>
      <c r="J304" s="208"/>
      <c r="K304" s="208"/>
      <c r="L304" s="214"/>
      <c r="M304" s="215"/>
      <c r="N304" s="216"/>
      <c r="O304" s="216"/>
      <c r="P304" s="216"/>
      <c r="Q304" s="216"/>
      <c r="R304" s="216"/>
      <c r="S304" s="216"/>
      <c r="T304" s="217"/>
      <c r="AT304" s="218" t="s">
        <v>149</v>
      </c>
      <c r="AU304" s="218" t="s">
        <v>84</v>
      </c>
      <c r="AV304" s="13" t="s">
        <v>84</v>
      </c>
      <c r="AW304" s="13" t="s">
        <v>30</v>
      </c>
      <c r="AX304" s="13" t="s">
        <v>73</v>
      </c>
      <c r="AY304" s="218" t="s">
        <v>137</v>
      </c>
    </row>
    <row r="305" spans="1:65" s="14" customFormat="1" ht="11.25">
      <c r="B305" s="219"/>
      <c r="C305" s="220"/>
      <c r="D305" s="209" t="s">
        <v>149</v>
      </c>
      <c r="E305" s="221" t="s">
        <v>1</v>
      </c>
      <c r="F305" s="222" t="s">
        <v>151</v>
      </c>
      <c r="G305" s="220"/>
      <c r="H305" s="223">
        <v>0.108</v>
      </c>
      <c r="I305" s="224"/>
      <c r="J305" s="220"/>
      <c r="K305" s="220"/>
      <c r="L305" s="225"/>
      <c r="M305" s="226"/>
      <c r="N305" s="227"/>
      <c r="O305" s="227"/>
      <c r="P305" s="227"/>
      <c r="Q305" s="227"/>
      <c r="R305" s="227"/>
      <c r="S305" s="227"/>
      <c r="T305" s="228"/>
      <c r="AT305" s="229" t="s">
        <v>149</v>
      </c>
      <c r="AU305" s="229" t="s">
        <v>84</v>
      </c>
      <c r="AV305" s="14" t="s">
        <v>147</v>
      </c>
      <c r="AW305" s="14" t="s">
        <v>30</v>
      </c>
      <c r="AX305" s="14" t="s">
        <v>73</v>
      </c>
      <c r="AY305" s="229" t="s">
        <v>137</v>
      </c>
    </row>
    <row r="306" spans="1:65" s="13" customFormat="1" ht="11.25">
      <c r="B306" s="207"/>
      <c r="C306" s="208"/>
      <c r="D306" s="209" t="s">
        <v>149</v>
      </c>
      <c r="E306" s="210" t="s">
        <v>1</v>
      </c>
      <c r="F306" s="211" t="s">
        <v>336</v>
      </c>
      <c r="G306" s="208"/>
      <c r="H306" s="212">
        <v>1.9E-2</v>
      </c>
      <c r="I306" s="213"/>
      <c r="J306" s="208"/>
      <c r="K306" s="208"/>
      <c r="L306" s="214"/>
      <c r="M306" s="215"/>
      <c r="N306" s="216"/>
      <c r="O306" s="216"/>
      <c r="P306" s="216"/>
      <c r="Q306" s="216"/>
      <c r="R306" s="216"/>
      <c r="S306" s="216"/>
      <c r="T306" s="217"/>
      <c r="AT306" s="218" t="s">
        <v>149</v>
      </c>
      <c r="AU306" s="218" t="s">
        <v>84</v>
      </c>
      <c r="AV306" s="13" t="s">
        <v>84</v>
      </c>
      <c r="AW306" s="13" t="s">
        <v>30</v>
      </c>
      <c r="AX306" s="13" t="s">
        <v>73</v>
      </c>
      <c r="AY306" s="218" t="s">
        <v>137</v>
      </c>
    </row>
    <row r="307" spans="1:65" s="14" customFormat="1" ht="11.25">
      <c r="B307" s="219"/>
      <c r="C307" s="220"/>
      <c r="D307" s="209" t="s">
        <v>149</v>
      </c>
      <c r="E307" s="221" t="s">
        <v>1</v>
      </c>
      <c r="F307" s="222" t="s">
        <v>151</v>
      </c>
      <c r="G307" s="220"/>
      <c r="H307" s="223">
        <v>1.9E-2</v>
      </c>
      <c r="I307" s="224"/>
      <c r="J307" s="220"/>
      <c r="K307" s="220"/>
      <c r="L307" s="225"/>
      <c r="M307" s="226"/>
      <c r="N307" s="227"/>
      <c r="O307" s="227"/>
      <c r="P307" s="227"/>
      <c r="Q307" s="227"/>
      <c r="R307" s="227"/>
      <c r="S307" s="227"/>
      <c r="T307" s="228"/>
      <c r="AT307" s="229" t="s">
        <v>149</v>
      </c>
      <c r="AU307" s="229" t="s">
        <v>84</v>
      </c>
      <c r="AV307" s="14" t="s">
        <v>147</v>
      </c>
      <c r="AW307" s="14" t="s">
        <v>30</v>
      </c>
      <c r="AX307" s="14" t="s">
        <v>73</v>
      </c>
      <c r="AY307" s="229" t="s">
        <v>137</v>
      </c>
    </row>
    <row r="308" spans="1:65" s="13" customFormat="1" ht="11.25">
      <c r="B308" s="207"/>
      <c r="C308" s="208"/>
      <c r="D308" s="209" t="s">
        <v>149</v>
      </c>
      <c r="E308" s="210" t="s">
        <v>1</v>
      </c>
      <c r="F308" s="211" t="s">
        <v>337</v>
      </c>
      <c r="G308" s="208"/>
      <c r="H308" s="212">
        <v>9.1999999999999998E-2</v>
      </c>
      <c r="I308" s="213"/>
      <c r="J308" s="208"/>
      <c r="K308" s="208"/>
      <c r="L308" s="214"/>
      <c r="M308" s="215"/>
      <c r="N308" s="216"/>
      <c r="O308" s="216"/>
      <c r="P308" s="216"/>
      <c r="Q308" s="216"/>
      <c r="R308" s="216"/>
      <c r="S308" s="216"/>
      <c r="T308" s="217"/>
      <c r="AT308" s="218" t="s">
        <v>149</v>
      </c>
      <c r="AU308" s="218" t="s">
        <v>84</v>
      </c>
      <c r="AV308" s="13" t="s">
        <v>84</v>
      </c>
      <c r="AW308" s="13" t="s">
        <v>30</v>
      </c>
      <c r="AX308" s="13" t="s">
        <v>73</v>
      </c>
      <c r="AY308" s="218" t="s">
        <v>137</v>
      </c>
    </row>
    <row r="309" spans="1:65" s="14" customFormat="1" ht="11.25">
      <c r="B309" s="219"/>
      <c r="C309" s="220"/>
      <c r="D309" s="209" t="s">
        <v>149</v>
      </c>
      <c r="E309" s="221" t="s">
        <v>1</v>
      </c>
      <c r="F309" s="222" t="s">
        <v>151</v>
      </c>
      <c r="G309" s="220"/>
      <c r="H309" s="223">
        <v>9.1999999999999998E-2</v>
      </c>
      <c r="I309" s="224"/>
      <c r="J309" s="220"/>
      <c r="K309" s="220"/>
      <c r="L309" s="225"/>
      <c r="M309" s="226"/>
      <c r="N309" s="227"/>
      <c r="O309" s="227"/>
      <c r="P309" s="227"/>
      <c r="Q309" s="227"/>
      <c r="R309" s="227"/>
      <c r="S309" s="227"/>
      <c r="T309" s="228"/>
      <c r="AT309" s="229" t="s">
        <v>149</v>
      </c>
      <c r="AU309" s="229" t="s">
        <v>84</v>
      </c>
      <c r="AV309" s="14" t="s">
        <v>147</v>
      </c>
      <c r="AW309" s="14" t="s">
        <v>30</v>
      </c>
      <c r="AX309" s="14" t="s">
        <v>73</v>
      </c>
      <c r="AY309" s="229" t="s">
        <v>137</v>
      </c>
    </row>
    <row r="310" spans="1:65" s="13" customFormat="1" ht="11.25">
      <c r="B310" s="207"/>
      <c r="C310" s="208"/>
      <c r="D310" s="209" t="s">
        <v>149</v>
      </c>
      <c r="E310" s="210" t="s">
        <v>1</v>
      </c>
      <c r="F310" s="211" t="s">
        <v>338</v>
      </c>
      <c r="G310" s="208"/>
      <c r="H310" s="212">
        <v>0.17599999999999999</v>
      </c>
      <c r="I310" s="213"/>
      <c r="J310" s="208"/>
      <c r="K310" s="208"/>
      <c r="L310" s="214"/>
      <c r="M310" s="215"/>
      <c r="N310" s="216"/>
      <c r="O310" s="216"/>
      <c r="P310" s="216"/>
      <c r="Q310" s="216"/>
      <c r="R310" s="216"/>
      <c r="S310" s="216"/>
      <c r="T310" s="217"/>
      <c r="AT310" s="218" t="s">
        <v>149</v>
      </c>
      <c r="AU310" s="218" t="s">
        <v>84</v>
      </c>
      <c r="AV310" s="13" t="s">
        <v>84</v>
      </c>
      <c r="AW310" s="13" t="s">
        <v>30</v>
      </c>
      <c r="AX310" s="13" t="s">
        <v>73</v>
      </c>
      <c r="AY310" s="218" t="s">
        <v>137</v>
      </c>
    </row>
    <row r="311" spans="1:65" s="14" customFormat="1" ht="11.25">
      <c r="B311" s="219"/>
      <c r="C311" s="220"/>
      <c r="D311" s="209" t="s">
        <v>149</v>
      </c>
      <c r="E311" s="221" t="s">
        <v>1</v>
      </c>
      <c r="F311" s="222" t="s">
        <v>151</v>
      </c>
      <c r="G311" s="220"/>
      <c r="H311" s="223">
        <v>0.17599999999999999</v>
      </c>
      <c r="I311" s="224"/>
      <c r="J311" s="220"/>
      <c r="K311" s="220"/>
      <c r="L311" s="225"/>
      <c r="M311" s="226"/>
      <c r="N311" s="227"/>
      <c r="O311" s="227"/>
      <c r="P311" s="227"/>
      <c r="Q311" s="227"/>
      <c r="R311" s="227"/>
      <c r="S311" s="227"/>
      <c r="T311" s="228"/>
      <c r="AT311" s="229" t="s">
        <v>149</v>
      </c>
      <c r="AU311" s="229" t="s">
        <v>84</v>
      </c>
      <c r="AV311" s="14" t="s">
        <v>147</v>
      </c>
      <c r="AW311" s="14" t="s">
        <v>30</v>
      </c>
      <c r="AX311" s="14" t="s">
        <v>73</v>
      </c>
      <c r="AY311" s="229" t="s">
        <v>137</v>
      </c>
    </row>
    <row r="312" spans="1:65" s="16" customFormat="1" ht="11.25">
      <c r="B312" s="251"/>
      <c r="C312" s="252"/>
      <c r="D312" s="209" t="s">
        <v>149</v>
      </c>
      <c r="E312" s="253" t="s">
        <v>1</v>
      </c>
      <c r="F312" s="254" t="s">
        <v>202</v>
      </c>
      <c r="G312" s="252"/>
      <c r="H312" s="255">
        <v>0.87799999999999989</v>
      </c>
      <c r="I312" s="256"/>
      <c r="J312" s="252"/>
      <c r="K312" s="252"/>
      <c r="L312" s="257"/>
      <c r="M312" s="258"/>
      <c r="N312" s="259"/>
      <c r="O312" s="259"/>
      <c r="P312" s="259"/>
      <c r="Q312" s="259"/>
      <c r="R312" s="259"/>
      <c r="S312" s="259"/>
      <c r="T312" s="260"/>
      <c r="AT312" s="261" t="s">
        <v>149</v>
      </c>
      <c r="AU312" s="261" t="s">
        <v>84</v>
      </c>
      <c r="AV312" s="16" t="s">
        <v>146</v>
      </c>
      <c r="AW312" s="16" t="s">
        <v>30</v>
      </c>
      <c r="AX312" s="16" t="s">
        <v>73</v>
      </c>
      <c r="AY312" s="261" t="s">
        <v>137</v>
      </c>
    </row>
    <row r="313" spans="1:65" s="13" customFormat="1" ht="11.25">
      <c r="B313" s="207"/>
      <c r="C313" s="208"/>
      <c r="D313" s="209" t="s">
        <v>149</v>
      </c>
      <c r="E313" s="210" t="s">
        <v>1</v>
      </c>
      <c r="F313" s="211" t="s">
        <v>339</v>
      </c>
      <c r="G313" s="208"/>
      <c r="H313" s="212">
        <v>0.96599999999999997</v>
      </c>
      <c r="I313" s="213"/>
      <c r="J313" s="208"/>
      <c r="K313" s="208"/>
      <c r="L313" s="214"/>
      <c r="M313" s="215"/>
      <c r="N313" s="216"/>
      <c r="O313" s="216"/>
      <c r="P313" s="216"/>
      <c r="Q313" s="216"/>
      <c r="R313" s="216"/>
      <c r="S313" s="216"/>
      <c r="T313" s="217"/>
      <c r="AT313" s="218" t="s">
        <v>149</v>
      </c>
      <c r="AU313" s="218" t="s">
        <v>84</v>
      </c>
      <c r="AV313" s="13" t="s">
        <v>84</v>
      </c>
      <c r="AW313" s="13" t="s">
        <v>30</v>
      </c>
      <c r="AX313" s="13" t="s">
        <v>80</v>
      </c>
      <c r="AY313" s="218" t="s">
        <v>137</v>
      </c>
    </row>
    <row r="314" spans="1:65" s="2" customFormat="1" ht="21.75" customHeight="1">
      <c r="A314" s="35"/>
      <c r="B314" s="36"/>
      <c r="C314" s="193" t="s">
        <v>340</v>
      </c>
      <c r="D314" s="193" t="s">
        <v>142</v>
      </c>
      <c r="E314" s="194" t="s">
        <v>341</v>
      </c>
      <c r="F314" s="195" t="s">
        <v>342</v>
      </c>
      <c r="G314" s="196" t="s">
        <v>145</v>
      </c>
      <c r="H314" s="197">
        <v>250</v>
      </c>
      <c r="I314" s="198"/>
      <c r="J314" s="199">
        <f>ROUND(I314*H314,2)</f>
        <v>0</v>
      </c>
      <c r="K314" s="200"/>
      <c r="L314" s="40"/>
      <c r="M314" s="201" t="s">
        <v>1</v>
      </c>
      <c r="N314" s="202" t="s">
        <v>39</v>
      </c>
      <c r="O314" s="72"/>
      <c r="P314" s="203">
        <f>O314*H314</f>
        <v>0</v>
      </c>
      <c r="Q314" s="203">
        <v>0</v>
      </c>
      <c r="R314" s="203">
        <f>Q314*H314</f>
        <v>0</v>
      </c>
      <c r="S314" s="203">
        <v>0</v>
      </c>
      <c r="T314" s="204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5" t="s">
        <v>243</v>
      </c>
      <c r="AT314" s="205" t="s">
        <v>142</v>
      </c>
      <c r="AU314" s="205" t="s">
        <v>84</v>
      </c>
      <c r="AY314" s="18" t="s">
        <v>137</v>
      </c>
      <c r="BE314" s="206">
        <f>IF(N314="základní",J314,0)</f>
        <v>0</v>
      </c>
      <c r="BF314" s="206">
        <f>IF(N314="snížená",J314,0)</f>
        <v>0</v>
      </c>
      <c r="BG314" s="206">
        <f>IF(N314="zákl. přenesená",J314,0)</f>
        <v>0</v>
      </c>
      <c r="BH314" s="206">
        <f>IF(N314="sníž. přenesená",J314,0)</f>
        <v>0</v>
      </c>
      <c r="BI314" s="206">
        <f>IF(N314="nulová",J314,0)</f>
        <v>0</v>
      </c>
      <c r="BJ314" s="18" t="s">
        <v>84</v>
      </c>
      <c r="BK314" s="206">
        <f>ROUND(I314*H314,2)</f>
        <v>0</v>
      </c>
      <c r="BL314" s="18" t="s">
        <v>243</v>
      </c>
      <c r="BM314" s="205" t="s">
        <v>343</v>
      </c>
    </row>
    <row r="315" spans="1:65" s="13" customFormat="1" ht="11.25">
      <c r="B315" s="207"/>
      <c r="C315" s="208"/>
      <c r="D315" s="209" t="s">
        <v>149</v>
      </c>
      <c r="E315" s="210" t="s">
        <v>1</v>
      </c>
      <c r="F315" s="211" t="s">
        <v>344</v>
      </c>
      <c r="G315" s="208"/>
      <c r="H315" s="212">
        <v>250</v>
      </c>
      <c r="I315" s="213"/>
      <c r="J315" s="208"/>
      <c r="K315" s="208"/>
      <c r="L315" s="214"/>
      <c r="M315" s="215"/>
      <c r="N315" s="216"/>
      <c r="O315" s="216"/>
      <c r="P315" s="216"/>
      <c r="Q315" s="216"/>
      <c r="R315" s="216"/>
      <c r="S315" s="216"/>
      <c r="T315" s="217"/>
      <c r="AT315" s="218" t="s">
        <v>149</v>
      </c>
      <c r="AU315" s="218" t="s">
        <v>84</v>
      </c>
      <c r="AV315" s="13" t="s">
        <v>84</v>
      </c>
      <c r="AW315" s="13" t="s">
        <v>30</v>
      </c>
      <c r="AX315" s="13" t="s">
        <v>73</v>
      </c>
      <c r="AY315" s="218" t="s">
        <v>137</v>
      </c>
    </row>
    <row r="316" spans="1:65" s="14" customFormat="1" ht="11.25">
      <c r="B316" s="219"/>
      <c r="C316" s="220"/>
      <c r="D316" s="209" t="s">
        <v>149</v>
      </c>
      <c r="E316" s="221" t="s">
        <v>1</v>
      </c>
      <c r="F316" s="222" t="s">
        <v>151</v>
      </c>
      <c r="G316" s="220"/>
      <c r="H316" s="223">
        <v>250</v>
      </c>
      <c r="I316" s="224"/>
      <c r="J316" s="220"/>
      <c r="K316" s="220"/>
      <c r="L316" s="225"/>
      <c r="M316" s="226"/>
      <c r="N316" s="227"/>
      <c r="O316" s="227"/>
      <c r="P316" s="227"/>
      <c r="Q316" s="227"/>
      <c r="R316" s="227"/>
      <c r="S316" s="227"/>
      <c r="T316" s="228"/>
      <c r="AT316" s="229" t="s">
        <v>149</v>
      </c>
      <c r="AU316" s="229" t="s">
        <v>84</v>
      </c>
      <c r="AV316" s="14" t="s">
        <v>147</v>
      </c>
      <c r="AW316" s="14" t="s">
        <v>30</v>
      </c>
      <c r="AX316" s="14" t="s">
        <v>80</v>
      </c>
      <c r="AY316" s="229" t="s">
        <v>137</v>
      </c>
    </row>
    <row r="317" spans="1:65" s="2" customFormat="1" ht="16.5" customHeight="1">
      <c r="A317" s="35"/>
      <c r="B317" s="36"/>
      <c r="C317" s="230" t="s">
        <v>263</v>
      </c>
      <c r="D317" s="230" t="s">
        <v>152</v>
      </c>
      <c r="E317" s="231" t="s">
        <v>345</v>
      </c>
      <c r="F317" s="232" t="s">
        <v>346</v>
      </c>
      <c r="G317" s="233" t="s">
        <v>329</v>
      </c>
      <c r="H317" s="234">
        <v>0.82499999999999996</v>
      </c>
      <c r="I317" s="235"/>
      <c r="J317" s="236">
        <f>ROUND(I317*H317,2)</f>
        <v>0</v>
      </c>
      <c r="K317" s="237"/>
      <c r="L317" s="238"/>
      <c r="M317" s="239" t="s">
        <v>1</v>
      </c>
      <c r="N317" s="240" t="s">
        <v>39</v>
      </c>
      <c r="O317" s="72"/>
      <c r="P317" s="203">
        <f>O317*H317</f>
        <v>0</v>
      </c>
      <c r="Q317" s="203">
        <v>0.55000000000000004</v>
      </c>
      <c r="R317" s="203">
        <f>Q317*H317</f>
        <v>0.45374999999999999</v>
      </c>
      <c r="S317" s="203">
        <v>0</v>
      </c>
      <c r="T317" s="204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5" t="s">
        <v>263</v>
      </c>
      <c r="AT317" s="205" t="s">
        <v>152</v>
      </c>
      <c r="AU317" s="205" t="s">
        <v>84</v>
      </c>
      <c r="AY317" s="18" t="s">
        <v>137</v>
      </c>
      <c r="BE317" s="206">
        <f>IF(N317="základní",J317,0)</f>
        <v>0</v>
      </c>
      <c r="BF317" s="206">
        <f>IF(N317="snížená",J317,0)</f>
        <v>0</v>
      </c>
      <c r="BG317" s="206">
        <f>IF(N317="zákl. přenesená",J317,0)</f>
        <v>0</v>
      </c>
      <c r="BH317" s="206">
        <f>IF(N317="sníž. přenesená",J317,0)</f>
        <v>0</v>
      </c>
      <c r="BI317" s="206">
        <f>IF(N317="nulová",J317,0)</f>
        <v>0</v>
      </c>
      <c r="BJ317" s="18" t="s">
        <v>84</v>
      </c>
      <c r="BK317" s="206">
        <f>ROUND(I317*H317,2)</f>
        <v>0</v>
      </c>
      <c r="BL317" s="18" t="s">
        <v>243</v>
      </c>
      <c r="BM317" s="205" t="s">
        <v>347</v>
      </c>
    </row>
    <row r="318" spans="1:65" s="13" customFormat="1" ht="11.25">
      <c r="B318" s="207"/>
      <c r="C318" s="208"/>
      <c r="D318" s="209" t="s">
        <v>149</v>
      </c>
      <c r="E318" s="210" t="s">
        <v>1</v>
      </c>
      <c r="F318" s="211" t="s">
        <v>348</v>
      </c>
      <c r="G318" s="208"/>
      <c r="H318" s="212">
        <v>0.75</v>
      </c>
      <c r="I318" s="213"/>
      <c r="J318" s="208"/>
      <c r="K318" s="208"/>
      <c r="L318" s="214"/>
      <c r="M318" s="215"/>
      <c r="N318" s="216"/>
      <c r="O318" s="216"/>
      <c r="P318" s="216"/>
      <c r="Q318" s="216"/>
      <c r="R318" s="216"/>
      <c r="S318" s="216"/>
      <c r="T318" s="217"/>
      <c r="AT318" s="218" t="s">
        <v>149</v>
      </c>
      <c r="AU318" s="218" t="s">
        <v>84</v>
      </c>
      <c r="AV318" s="13" t="s">
        <v>84</v>
      </c>
      <c r="AW318" s="13" t="s">
        <v>30</v>
      </c>
      <c r="AX318" s="13" t="s">
        <v>73</v>
      </c>
      <c r="AY318" s="218" t="s">
        <v>137</v>
      </c>
    </row>
    <row r="319" spans="1:65" s="14" customFormat="1" ht="11.25">
      <c r="B319" s="219"/>
      <c r="C319" s="220"/>
      <c r="D319" s="209" t="s">
        <v>149</v>
      </c>
      <c r="E319" s="221" t="s">
        <v>1</v>
      </c>
      <c r="F319" s="222" t="s">
        <v>151</v>
      </c>
      <c r="G319" s="220"/>
      <c r="H319" s="223">
        <v>0.75</v>
      </c>
      <c r="I319" s="224"/>
      <c r="J319" s="220"/>
      <c r="K319" s="220"/>
      <c r="L319" s="225"/>
      <c r="M319" s="226"/>
      <c r="N319" s="227"/>
      <c r="O319" s="227"/>
      <c r="P319" s="227"/>
      <c r="Q319" s="227"/>
      <c r="R319" s="227"/>
      <c r="S319" s="227"/>
      <c r="T319" s="228"/>
      <c r="AT319" s="229" t="s">
        <v>149</v>
      </c>
      <c r="AU319" s="229" t="s">
        <v>84</v>
      </c>
      <c r="AV319" s="14" t="s">
        <v>147</v>
      </c>
      <c r="AW319" s="14" t="s">
        <v>30</v>
      </c>
      <c r="AX319" s="14" t="s">
        <v>73</v>
      </c>
      <c r="AY319" s="229" t="s">
        <v>137</v>
      </c>
    </row>
    <row r="320" spans="1:65" s="13" customFormat="1" ht="11.25">
      <c r="B320" s="207"/>
      <c r="C320" s="208"/>
      <c r="D320" s="209" t="s">
        <v>149</v>
      </c>
      <c r="E320" s="210" t="s">
        <v>1</v>
      </c>
      <c r="F320" s="211" t="s">
        <v>349</v>
      </c>
      <c r="G320" s="208"/>
      <c r="H320" s="212">
        <v>0.82499999999999996</v>
      </c>
      <c r="I320" s="213"/>
      <c r="J320" s="208"/>
      <c r="K320" s="208"/>
      <c r="L320" s="214"/>
      <c r="M320" s="215"/>
      <c r="N320" s="216"/>
      <c r="O320" s="216"/>
      <c r="P320" s="216"/>
      <c r="Q320" s="216"/>
      <c r="R320" s="216"/>
      <c r="S320" s="216"/>
      <c r="T320" s="217"/>
      <c r="AT320" s="218" t="s">
        <v>149</v>
      </c>
      <c r="AU320" s="218" t="s">
        <v>84</v>
      </c>
      <c r="AV320" s="13" t="s">
        <v>84</v>
      </c>
      <c r="AW320" s="13" t="s">
        <v>30</v>
      </c>
      <c r="AX320" s="13" t="s">
        <v>80</v>
      </c>
      <c r="AY320" s="218" t="s">
        <v>137</v>
      </c>
    </row>
    <row r="321" spans="1:65" s="2" customFormat="1" ht="21.75" customHeight="1">
      <c r="A321" s="35"/>
      <c r="B321" s="36"/>
      <c r="C321" s="193" t="s">
        <v>350</v>
      </c>
      <c r="D321" s="193" t="s">
        <v>142</v>
      </c>
      <c r="E321" s="194" t="s">
        <v>351</v>
      </c>
      <c r="F321" s="195" t="s">
        <v>352</v>
      </c>
      <c r="G321" s="196" t="s">
        <v>329</v>
      </c>
      <c r="H321" s="197">
        <v>1.7909999999999999</v>
      </c>
      <c r="I321" s="198"/>
      <c r="J321" s="199">
        <f>ROUND(I321*H321,2)</f>
        <v>0</v>
      </c>
      <c r="K321" s="200"/>
      <c r="L321" s="40"/>
      <c r="M321" s="201" t="s">
        <v>1</v>
      </c>
      <c r="N321" s="202" t="s">
        <v>39</v>
      </c>
      <c r="O321" s="72"/>
      <c r="P321" s="203">
        <f>O321*H321</f>
        <v>0</v>
      </c>
      <c r="Q321" s="203">
        <v>2.3369999999999998E-2</v>
      </c>
      <c r="R321" s="203">
        <f>Q321*H321</f>
        <v>4.1855669999999998E-2</v>
      </c>
      <c r="S321" s="203">
        <v>0</v>
      </c>
      <c r="T321" s="204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05" t="s">
        <v>243</v>
      </c>
      <c r="AT321" s="205" t="s">
        <v>142</v>
      </c>
      <c r="AU321" s="205" t="s">
        <v>84</v>
      </c>
      <c r="AY321" s="18" t="s">
        <v>137</v>
      </c>
      <c r="BE321" s="206">
        <f>IF(N321="základní",J321,0)</f>
        <v>0</v>
      </c>
      <c r="BF321" s="206">
        <f>IF(N321="snížená",J321,0)</f>
        <v>0</v>
      </c>
      <c r="BG321" s="206">
        <f>IF(N321="zákl. přenesená",J321,0)</f>
        <v>0</v>
      </c>
      <c r="BH321" s="206">
        <f>IF(N321="sníž. přenesená",J321,0)</f>
        <v>0</v>
      </c>
      <c r="BI321" s="206">
        <f>IF(N321="nulová",J321,0)</f>
        <v>0</v>
      </c>
      <c r="BJ321" s="18" t="s">
        <v>84</v>
      </c>
      <c r="BK321" s="206">
        <f>ROUND(I321*H321,2)</f>
        <v>0</v>
      </c>
      <c r="BL321" s="18" t="s">
        <v>243</v>
      </c>
      <c r="BM321" s="205" t="s">
        <v>353</v>
      </c>
    </row>
    <row r="322" spans="1:65" s="13" customFormat="1" ht="11.25">
      <c r="B322" s="207"/>
      <c r="C322" s="208"/>
      <c r="D322" s="209" t="s">
        <v>149</v>
      </c>
      <c r="E322" s="210" t="s">
        <v>1</v>
      </c>
      <c r="F322" s="211" t="s">
        <v>354</v>
      </c>
      <c r="G322" s="208"/>
      <c r="H322" s="212">
        <v>1.7909999999999999</v>
      </c>
      <c r="I322" s="213"/>
      <c r="J322" s="208"/>
      <c r="K322" s="208"/>
      <c r="L322" s="214"/>
      <c r="M322" s="215"/>
      <c r="N322" s="216"/>
      <c r="O322" s="216"/>
      <c r="P322" s="216"/>
      <c r="Q322" s="216"/>
      <c r="R322" s="216"/>
      <c r="S322" s="216"/>
      <c r="T322" s="217"/>
      <c r="AT322" s="218" t="s">
        <v>149</v>
      </c>
      <c r="AU322" s="218" t="s">
        <v>84</v>
      </c>
      <c r="AV322" s="13" t="s">
        <v>84</v>
      </c>
      <c r="AW322" s="13" t="s">
        <v>30</v>
      </c>
      <c r="AX322" s="13" t="s">
        <v>73</v>
      </c>
      <c r="AY322" s="218" t="s">
        <v>137</v>
      </c>
    </row>
    <row r="323" spans="1:65" s="14" customFormat="1" ht="11.25">
      <c r="B323" s="219"/>
      <c r="C323" s="220"/>
      <c r="D323" s="209" t="s">
        <v>149</v>
      </c>
      <c r="E323" s="221" t="s">
        <v>1</v>
      </c>
      <c r="F323" s="222" t="s">
        <v>151</v>
      </c>
      <c r="G323" s="220"/>
      <c r="H323" s="223">
        <v>1.7909999999999999</v>
      </c>
      <c r="I323" s="224"/>
      <c r="J323" s="220"/>
      <c r="K323" s="220"/>
      <c r="L323" s="225"/>
      <c r="M323" s="226"/>
      <c r="N323" s="227"/>
      <c r="O323" s="227"/>
      <c r="P323" s="227"/>
      <c r="Q323" s="227"/>
      <c r="R323" s="227"/>
      <c r="S323" s="227"/>
      <c r="T323" s="228"/>
      <c r="AT323" s="229" t="s">
        <v>149</v>
      </c>
      <c r="AU323" s="229" t="s">
        <v>84</v>
      </c>
      <c r="AV323" s="14" t="s">
        <v>147</v>
      </c>
      <c r="AW323" s="14" t="s">
        <v>30</v>
      </c>
      <c r="AX323" s="14" t="s">
        <v>80</v>
      </c>
      <c r="AY323" s="229" t="s">
        <v>137</v>
      </c>
    </row>
    <row r="324" spans="1:65" s="2" customFormat="1" ht="21.75" customHeight="1">
      <c r="A324" s="35"/>
      <c r="B324" s="36"/>
      <c r="C324" s="193" t="s">
        <v>355</v>
      </c>
      <c r="D324" s="193" t="s">
        <v>142</v>
      </c>
      <c r="E324" s="194" t="s">
        <v>356</v>
      </c>
      <c r="F324" s="195" t="s">
        <v>357</v>
      </c>
      <c r="G324" s="196" t="s">
        <v>145</v>
      </c>
      <c r="H324" s="197">
        <v>9.4</v>
      </c>
      <c r="I324" s="198"/>
      <c r="J324" s="199">
        <f>ROUND(I324*H324,2)</f>
        <v>0</v>
      </c>
      <c r="K324" s="200"/>
      <c r="L324" s="40"/>
      <c r="M324" s="201" t="s">
        <v>1</v>
      </c>
      <c r="N324" s="202" t="s">
        <v>39</v>
      </c>
      <c r="O324" s="72"/>
      <c r="P324" s="203">
        <f>O324*H324</f>
        <v>0</v>
      </c>
      <c r="Q324" s="203">
        <v>0</v>
      </c>
      <c r="R324" s="203">
        <f>Q324*H324</f>
        <v>0</v>
      </c>
      <c r="S324" s="203">
        <v>0</v>
      </c>
      <c r="T324" s="204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5" t="s">
        <v>243</v>
      </c>
      <c r="AT324" s="205" t="s">
        <v>142</v>
      </c>
      <c r="AU324" s="205" t="s">
        <v>84</v>
      </c>
      <c r="AY324" s="18" t="s">
        <v>137</v>
      </c>
      <c r="BE324" s="206">
        <f>IF(N324="základní",J324,0)</f>
        <v>0</v>
      </c>
      <c r="BF324" s="206">
        <f>IF(N324="snížená",J324,0)</f>
        <v>0</v>
      </c>
      <c r="BG324" s="206">
        <f>IF(N324="zákl. přenesená",J324,0)</f>
        <v>0</v>
      </c>
      <c r="BH324" s="206">
        <f>IF(N324="sníž. přenesená",J324,0)</f>
        <v>0</v>
      </c>
      <c r="BI324" s="206">
        <f>IF(N324="nulová",J324,0)</f>
        <v>0</v>
      </c>
      <c r="BJ324" s="18" t="s">
        <v>84</v>
      </c>
      <c r="BK324" s="206">
        <f>ROUND(I324*H324,2)</f>
        <v>0</v>
      </c>
      <c r="BL324" s="18" t="s">
        <v>243</v>
      </c>
      <c r="BM324" s="205" t="s">
        <v>358</v>
      </c>
    </row>
    <row r="325" spans="1:65" s="13" customFormat="1" ht="11.25">
      <c r="B325" s="207"/>
      <c r="C325" s="208"/>
      <c r="D325" s="209" t="s">
        <v>149</v>
      </c>
      <c r="E325" s="210" t="s">
        <v>1</v>
      </c>
      <c r="F325" s="211" t="s">
        <v>259</v>
      </c>
      <c r="G325" s="208"/>
      <c r="H325" s="212">
        <v>6</v>
      </c>
      <c r="I325" s="213"/>
      <c r="J325" s="208"/>
      <c r="K325" s="208"/>
      <c r="L325" s="214"/>
      <c r="M325" s="215"/>
      <c r="N325" s="216"/>
      <c r="O325" s="216"/>
      <c r="P325" s="216"/>
      <c r="Q325" s="216"/>
      <c r="R325" s="216"/>
      <c r="S325" s="216"/>
      <c r="T325" s="217"/>
      <c r="AT325" s="218" t="s">
        <v>149</v>
      </c>
      <c r="AU325" s="218" t="s">
        <v>84</v>
      </c>
      <c r="AV325" s="13" t="s">
        <v>84</v>
      </c>
      <c r="AW325" s="13" t="s">
        <v>30</v>
      </c>
      <c r="AX325" s="13" t="s">
        <v>73</v>
      </c>
      <c r="AY325" s="218" t="s">
        <v>137</v>
      </c>
    </row>
    <row r="326" spans="1:65" s="14" customFormat="1" ht="11.25">
      <c r="B326" s="219"/>
      <c r="C326" s="220"/>
      <c r="D326" s="209" t="s">
        <v>149</v>
      </c>
      <c r="E326" s="221" t="s">
        <v>1</v>
      </c>
      <c r="F326" s="222" t="s">
        <v>151</v>
      </c>
      <c r="G326" s="220"/>
      <c r="H326" s="223">
        <v>6</v>
      </c>
      <c r="I326" s="224"/>
      <c r="J326" s="220"/>
      <c r="K326" s="220"/>
      <c r="L326" s="225"/>
      <c r="M326" s="226"/>
      <c r="N326" s="227"/>
      <c r="O326" s="227"/>
      <c r="P326" s="227"/>
      <c r="Q326" s="227"/>
      <c r="R326" s="227"/>
      <c r="S326" s="227"/>
      <c r="T326" s="228"/>
      <c r="AT326" s="229" t="s">
        <v>149</v>
      </c>
      <c r="AU326" s="229" t="s">
        <v>84</v>
      </c>
      <c r="AV326" s="14" t="s">
        <v>147</v>
      </c>
      <c r="AW326" s="14" t="s">
        <v>30</v>
      </c>
      <c r="AX326" s="14" t="s">
        <v>73</v>
      </c>
      <c r="AY326" s="229" t="s">
        <v>137</v>
      </c>
    </row>
    <row r="327" spans="1:65" s="13" customFormat="1" ht="11.25">
      <c r="B327" s="207"/>
      <c r="C327" s="208"/>
      <c r="D327" s="209" t="s">
        <v>149</v>
      </c>
      <c r="E327" s="210" t="s">
        <v>1</v>
      </c>
      <c r="F327" s="211" t="s">
        <v>150</v>
      </c>
      <c r="G327" s="208"/>
      <c r="H327" s="212">
        <v>3.4</v>
      </c>
      <c r="I327" s="213"/>
      <c r="J327" s="208"/>
      <c r="K327" s="208"/>
      <c r="L327" s="214"/>
      <c r="M327" s="215"/>
      <c r="N327" s="216"/>
      <c r="O327" s="216"/>
      <c r="P327" s="216"/>
      <c r="Q327" s="216"/>
      <c r="R327" s="216"/>
      <c r="S327" s="216"/>
      <c r="T327" s="217"/>
      <c r="AT327" s="218" t="s">
        <v>149</v>
      </c>
      <c r="AU327" s="218" t="s">
        <v>84</v>
      </c>
      <c r="AV327" s="13" t="s">
        <v>84</v>
      </c>
      <c r="AW327" s="13" t="s">
        <v>30</v>
      </c>
      <c r="AX327" s="13" t="s">
        <v>73</v>
      </c>
      <c r="AY327" s="218" t="s">
        <v>137</v>
      </c>
    </row>
    <row r="328" spans="1:65" s="14" customFormat="1" ht="11.25">
      <c r="B328" s="219"/>
      <c r="C328" s="220"/>
      <c r="D328" s="209" t="s">
        <v>149</v>
      </c>
      <c r="E328" s="221" t="s">
        <v>1</v>
      </c>
      <c r="F328" s="222" t="s">
        <v>151</v>
      </c>
      <c r="G328" s="220"/>
      <c r="H328" s="223">
        <v>3.4</v>
      </c>
      <c r="I328" s="224"/>
      <c r="J328" s="220"/>
      <c r="K328" s="220"/>
      <c r="L328" s="225"/>
      <c r="M328" s="226"/>
      <c r="N328" s="227"/>
      <c r="O328" s="227"/>
      <c r="P328" s="227"/>
      <c r="Q328" s="227"/>
      <c r="R328" s="227"/>
      <c r="S328" s="227"/>
      <c r="T328" s="228"/>
      <c r="AT328" s="229" t="s">
        <v>149</v>
      </c>
      <c r="AU328" s="229" t="s">
        <v>84</v>
      </c>
      <c r="AV328" s="14" t="s">
        <v>147</v>
      </c>
      <c r="AW328" s="14" t="s">
        <v>30</v>
      </c>
      <c r="AX328" s="14" t="s">
        <v>73</v>
      </c>
      <c r="AY328" s="229" t="s">
        <v>137</v>
      </c>
    </row>
    <row r="329" spans="1:65" s="16" customFormat="1" ht="11.25">
      <c r="B329" s="251"/>
      <c r="C329" s="252"/>
      <c r="D329" s="209" t="s">
        <v>149</v>
      </c>
      <c r="E329" s="253" t="s">
        <v>1</v>
      </c>
      <c r="F329" s="254" t="s">
        <v>202</v>
      </c>
      <c r="G329" s="252"/>
      <c r="H329" s="255">
        <v>9.4</v>
      </c>
      <c r="I329" s="256"/>
      <c r="J329" s="252"/>
      <c r="K329" s="252"/>
      <c r="L329" s="257"/>
      <c r="M329" s="258"/>
      <c r="N329" s="259"/>
      <c r="O329" s="259"/>
      <c r="P329" s="259"/>
      <c r="Q329" s="259"/>
      <c r="R329" s="259"/>
      <c r="S329" s="259"/>
      <c r="T329" s="260"/>
      <c r="AT329" s="261" t="s">
        <v>149</v>
      </c>
      <c r="AU329" s="261" t="s">
        <v>84</v>
      </c>
      <c r="AV329" s="16" t="s">
        <v>146</v>
      </c>
      <c r="AW329" s="16" t="s">
        <v>30</v>
      </c>
      <c r="AX329" s="16" t="s">
        <v>80</v>
      </c>
      <c r="AY329" s="261" t="s">
        <v>137</v>
      </c>
    </row>
    <row r="330" spans="1:65" s="2" customFormat="1" ht="16.5" customHeight="1">
      <c r="A330" s="35"/>
      <c r="B330" s="36"/>
      <c r="C330" s="230" t="s">
        <v>359</v>
      </c>
      <c r="D330" s="230" t="s">
        <v>152</v>
      </c>
      <c r="E330" s="231" t="s">
        <v>360</v>
      </c>
      <c r="F330" s="232" t="s">
        <v>361</v>
      </c>
      <c r="G330" s="233" t="s">
        <v>329</v>
      </c>
      <c r="H330" s="234">
        <v>0.20699999999999999</v>
      </c>
      <c r="I330" s="235"/>
      <c r="J330" s="236">
        <f>ROUND(I330*H330,2)</f>
        <v>0</v>
      </c>
      <c r="K330" s="237"/>
      <c r="L330" s="238"/>
      <c r="M330" s="239" t="s">
        <v>1</v>
      </c>
      <c r="N330" s="240" t="s">
        <v>39</v>
      </c>
      <c r="O330" s="72"/>
      <c r="P330" s="203">
        <f>O330*H330</f>
        <v>0</v>
      </c>
      <c r="Q330" s="203">
        <v>0.55000000000000004</v>
      </c>
      <c r="R330" s="203">
        <f>Q330*H330</f>
        <v>0.11385000000000001</v>
      </c>
      <c r="S330" s="203">
        <v>0</v>
      </c>
      <c r="T330" s="204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05" t="s">
        <v>263</v>
      </c>
      <c r="AT330" s="205" t="s">
        <v>152</v>
      </c>
      <c r="AU330" s="205" t="s">
        <v>84</v>
      </c>
      <c r="AY330" s="18" t="s">
        <v>137</v>
      </c>
      <c r="BE330" s="206">
        <f>IF(N330="základní",J330,0)</f>
        <v>0</v>
      </c>
      <c r="BF330" s="206">
        <f>IF(N330="snížená",J330,0)</f>
        <v>0</v>
      </c>
      <c r="BG330" s="206">
        <f>IF(N330="zákl. přenesená",J330,0)</f>
        <v>0</v>
      </c>
      <c r="BH330" s="206">
        <f>IF(N330="sníž. přenesená",J330,0)</f>
        <v>0</v>
      </c>
      <c r="BI330" s="206">
        <f>IF(N330="nulová",J330,0)</f>
        <v>0</v>
      </c>
      <c r="BJ330" s="18" t="s">
        <v>84</v>
      </c>
      <c r="BK330" s="206">
        <f>ROUND(I330*H330,2)</f>
        <v>0</v>
      </c>
      <c r="BL330" s="18" t="s">
        <v>243</v>
      </c>
      <c r="BM330" s="205" t="s">
        <v>362</v>
      </c>
    </row>
    <row r="331" spans="1:65" s="13" customFormat="1" ht="11.25">
      <c r="B331" s="207"/>
      <c r="C331" s="208"/>
      <c r="D331" s="209" t="s">
        <v>149</v>
      </c>
      <c r="E331" s="210" t="s">
        <v>1</v>
      </c>
      <c r="F331" s="211" t="s">
        <v>363</v>
      </c>
      <c r="G331" s="208"/>
      <c r="H331" s="212">
        <v>0.12</v>
      </c>
      <c r="I331" s="213"/>
      <c r="J331" s="208"/>
      <c r="K331" s="208"/>
      <c r="L331" s="214"/>
      <c r="M331" s="215"/>
      <c r="N331" s="216"/>
      <c r="O331" s="216"/>
      <c r="P331" s="216"/>
      <c r="Q331" s="216"/>
      <c r="R331" s="216"/>
      <c r="S331" s="216"/>
      <c r="T331" s="217"/>
      <c r="AT331" s="218" t="s">
        <v>149</v>
      </c>
      <c r="AU331" s="218" t="s">
        <v>84</v>
      </c>
      <c r="AV331" s="13" t="s">
        <v>84</v>
      </c>
      <c r="AW331" s="13" t="s">
        <v>30</v>
      </c>
      <c r="AX331" s="13" t="s">
        <v>73</v>
      </c>
      <c r="AY331" s="218" t="s">
        <v>137</v>
      </c>
    </row>
    <row r="332" spans="1:65" s="14" customFormat="1" ht="11.25">
      <c r="B332" s="219"/>
      <c r="C332" s="220"/>
      <c r="D332" s="209" t="s">
        <v>149</v>
      </c>
      <c r="E332" s="221" t="s">
        <v>1</v>
      </c>
      <c r="F332" s="222" t="s">
        <v>151</v>
      </c>
      <c r="G332" s="220"/>
      <c r="H332" s="223">
        <v>0.12</v>
      </c>
      <c r="I332" s="224"/>
      <c r="J332" s="220"/>
      <c r="K332" s="220"/>
      <c r="L332" s="225"/>
      <c r="M332" s="226"/>
      <c r="N332" s="227"/>
      <c r="O332" s="227"/>
      <c r="P332" s="227"/>
      <c r="Q332" s="227"/>
      <c r="R332" s="227"/>
      <c r="S332" s="227"/>
      <c r="T332" s="228"/>
      <c r="AT332" s="229" t="s">
        <v>149</v>
      </c>
      <c r="AU332" s="229" t="s">
        <v>84</v>
      </c>
      <c r="AV332" s="14" t="s">
        <v>147</v>
      </c>
      <c r="AW332" s="14" t="s">
        <v>30</v>
      </c>
      <c r="AX332" s="14" t="s">
        <v>73</v>
      </c>
      <c r="AY332" s="229" t="s">
        <v>137</v>
      </c>
    </row>
    <row r="333" spans="1:65" s="13" customFormat="1" ht="11.25">
      <c r="B333" s="207"/>
      <c r="C333" s="208"/>
      <c r="D333" s="209" t="s">
        <v>149</v>
      </c>
      <c r="E333" s="210" t="s">
        <v>1</v>
      </c>
      <c r="F333" s="211" t="s">
        <v>364</v>
      </c>
      <c r="G333" s="208"/>
      <c r="H333" s="212">
        <v>6.8000000000000005E-2</v>
      </c>
      <c r="I333" s="213"/>
      <c r="J333" s="208"/>
      <c r="K333" s="208"/>
      <c r="L333" s="214"/>
      <c r="M333" s="215"/>
      <c r="N333" s="216"/>
      <c r="O333" s="216"/>
      <c r="P333" s="216"/>
      <c r="Q333" s="216"/>
      <c r="R333" s="216"/>
      <c r="S333" s="216"/>
      <c r="T333" s="217"/>
      <c r="AT333" s="218" t="s">
        <v>149</v>
      </c>
      <c r="AU333" s="218" t="s">
        <v>84</v>
      </c>
      <c r="AV333" s="13" t="s">
        <v>84</v>
      </c>
      <c r="AW333" s="13" t="s">
        <v>30</v>
      </c>
      <c r="AX333" s="13" t="s">
        <v>73</v>
      </c>
      <c r="AY333" s="218" t="s">
        <v>137</v>
      </c>
    </row>
    <row r="334" spans="1:65" s="14" customFormat="1" ht="11.25">
      <c r="B334" s="219"/>
      <c r="C334" s="220"/>
      <c r="D334" s="209" t="s">
        <v>149</v>
      </c>
      <c r="E334" s="221" t="s">
        <v>1</v>
      </c>
      <c r="F334" s="222" t="s">
        <v>151</v>
      </c>
      <c r="G334" s="220"/>
      <c r="H334" s="223">
        <v>6.8000000000000005E-2</v>
      </c>
      <c r="I334" s="224"/>
      <c r="J334" s="220"/>
      <c r="K334" s="220"/>
      <c r="L334" s="225"/>
      <c r="M334" s="226"/>
      <c r="N334" s="227"/>
      <c r="O334" s="227"/>
      <c r="P334" s="227"/>
      <c r="Q334" s="227"/>
      <c r="R334" s="227"/>
      <c r="S334" s="227"/>
      <c r="T334" s="228"/>
      <c r="AT334" s="229" t="s">
        <v>149</v>
      </c>
      <c r="AU334" s="229" t="s">
        <v>84</v>
      </c>
      <c r="AV334" s="14" t="s">
        <v>147</v>
      </c>
      <c r="AW334" s="14" t="s">
        <v>30</v>
      </c>
      <c r="AX334" s="14" t="s">
        <v>73</v>
      </c>
      <c r="AY334" s="229" t="s">
        <v>137</v>
      </c>
    </row>
    <row r="335" spans="1:65" s="16" customFormat="1" ht="11.25">
      <c r="B335" s="251"/>
      <c r="C335" s="252"/>
      <c r="D335" s="209" t="s">
        <v>149</v>
      </c>
      <c r="E335" s="253" t="s">
        <v>1</v>
      </c>
      <c r="F335" s="254" t="s">
        <v>202</v>
      </c>
      <c r="G335" s="252"/>
      <c r="H335" s="255">
        <v>0.188</v>
      </c>
      <c r="I335" s="256"/>
      <c r="J335" s="252"/>
      <c r="K335" s="252"/>
      <c r="L335" s="257"/>
      <c r="M335" s="258"/>
      <c r="N335" s="259"/>
      <c r="O335" s="259"/>
      <c r="P335" s="259"/>
      <c r="Q335" s="259"/>
      <c r="R335" s="259"/>
      <c r="S335" s="259"/>
      <c r="T335" s="260"/>
      <c r="AT335" s="261" t="s">
        <v>149</v>
      </c>
      <c r="AU335" s="261" t="s">
        <v>84</v>
      </c>
      <c r="AV335" s="16" t="s">
        <v>146</v>
      </c>
      <c r="AW335" s="16" t="s">
        <v>30</v>
      </c>
      <c r="AX335" s="16" t="s">
        <v>73</v>
      </c>
      <c r="AY335" s="261" t="s">
        <v>137</v>
      </c>
    </row>
    <row r="336" spans="1:65" s="13" customFormat="1" ht="11.25">
      <c r="B336" s="207"/>
      <c r="C336" s="208"/>
      <c r="D336" s="209" t="s">
        <v>149</v>
      </c>
      <c r="E336" s="210" t="s">
        <v>1</v>
      </c>
      <c r="F336" s="211" t="s">
        <v>365</v>
      </c>
      <c r="G336" s="208"/>
      <c r="H336" s="212">
        <v>0.20699999999999999</v>
      </c>
      <c r="I336" s="213"/>
      <c r="J336" s="208"/>
      <c r="K336" s="208"/>
      <c r="L336" s="214"/>
      <c r="M336" s="215"/>
      <c r="N336" s="216"/>
      <c r="O336" s="216"/>
      <c r="P336" s="216"/>
      <c r="Q336" s="216"/>
      <c r="R336" s="216"/>
      <c r="S336" s="216"/>
      <c r="T336" s="217"/>
      <c r="AT336" s="218" t="s">
        <v>149</v>
      </c>
      <c r="AU336" s="218" t="s">
        <v>84</v>
      </c>
      <c r="AV336" s="13" t="s">
        <v>84</v>
      </c>
      <c r="AW336" s="13" t="s">
        <v>30</v>
      </c>
      <c r="AX336" s="13" t="s">
        <v>80</v>
      </c>
      <c r="AY336" s="218" t="s">
        <v>137</v>
      </c>
    </row>
    <row r="337" spans="1:65" s="2" customFormat="1" ht="21.75" customHeight="1">
      <c r="A337" s="35"/>
      <c r="B337" s="36"/>
      <c r="C337" s="193" t="s">
        <v>366</v>
      </c>
      <c r="D337" s="193" t="s">
        <v>142</v>
      </c>
      <c r="E337" s="194" t="s">
        <v>367</v>
      </c>
      <c r="F337" s="195" t="s">
        <v>368</v>
      </c>
      <c r="G337" s="196" t="s">
        <v>329</v>
      </c>
      <c r="H337" s="197">
        <v>0.20699999999999999</v>
      </c>
      <c r="I337" s="198"/>
      <c r="J337" s="199">
        <f>ROUND(I337*H337,2)</f>
        <v>0</v>
      </c>
      <c r="K337" s="200"/>
      <c r="L337" s="40"/>
      <c r="M337" s="201" t="s">
        <v>1</v>
      </c>
      <c r="N337" s="202" t="s">
        <v>39</v>
      </c>
      <c r="O337" s="72"/>
      <c r="P337" s="203">
        <f>O337*H337</f>
        <v>0</v>
      </c>
      <c r="Q337" s="203">
        <v>2.81E-3</v>
      </c>
      <c r="R337" s="203">
        <f>Q337*H337</f>
        <v>5.8166999999999995E-4</v>
      </c>
      <c r="S337" s="203">
        <v>0</v>
      </c>
      <c r="T337" s="204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05" t="s">
        <v>243</v>
      </c>
      <c r="AT337" s="205" t="s">
        <v>142</v>
      </c>
      <c r="AU337" s="205" t="s">
        <v>84</v>
      </c>
      <c r="AY337" s="18" t="s">
        <v>137</v>
      </c>
      <c r="BE337" s="206">
        <f>IF(N337="základní",J337,0)</f>
        <v>0</v>
      </c>
      <c r="BF337" s="206">
        <f>IF(N337="snížená",J337,0)</f>
        <v>0</v>
      </c>
      <c r="BG337" s="206">
        <f>IF(N337="zákl. přenesená",J337,0)</f>
        <v>0</v>
      </c>
      <c r="BH337" s="206">
        <f>IF(N337="sníž. přenesená",J337,0)</f>
        <v>0</v>
      </c>
      <c r="BI337" s="206">
        <f>IF(N337="nulová",J337,0)</f>
        <v>0</v>
      </c>
      <c r="BJ337" s="18" t="s">
        <v>84</v>
      </c>
      <c r="BK337" s="206">
        <f>ROUND(I337*H337,2)</f>
        <v>0</v>
      </c>
      <c r="BL337" s="18" t="s">
        <v>243</v>
      </c>
      <c r="BM337" s="205" t="s">
        <v>369</v>
      </c>
    </row>
    <row r="338" spans="1:65" s="13" customFormat="1" ht="11.25">
      <c r="B338" s="207"/>
      <c r="C338" s="208"/>
      <c r="D338" s="209" t="s">
        <v>149</v>
      </c>
      <c r="E338" s="210" t="s">
        <v>1</v>
      </c>
      <c r="F338" s="211" t="s">
        <v>370</v>
      </c>
      <c r="G338" s="208"/>
      <c r="H338" s="212">
        <v>0.20699999999999999</v>
      </c>
      <c r="I338" s="213"/>
      <c r="J338" s="208"/>
      <c r="K338" s="208"/>
      <c r="L338" s="214"/>
      <c r="M338" s="215"/>
      <c r="N338" s="216"/>
      <c r="O338" s="216"/>
      <c r="P338" s="216"/>
      <c r="Q338" s="216"/>
      <c r="R338" s="216"/>
      <c r="S338" s="216"/>
      <c r="T338" s="217"/>
      <c r="AT338" s="218" t="s">
        <v>149</v>
      </c>
      <c r="AU338" s="218" t="s">
        <v>84</v>
      </c>
      <c r="AV338" s="13" t="s">
        <v>84</v>
      </c>
      <c r="AW338" s="13" t="s">
        <v>30</v>
      </c>
      <c r="AX338" s="13" t="s">
        <v>80</v>
      </c>
      <c r="AY338" s="218" t="s">
        <v>137</v>
      </c>
    </row>
    <row r="339" spans="1:65" s="2" customFormat="1" ht="21.75" customHeight="1">
      <c r="A339" s="35"/>
      <c r="B339" s="36"/>
      <c r="C339" s="193" t="s">
        <v>371</v>
      </c>
      <c r="D339" s="193" t="s">
        <v>142</v>
      </c>
      <c r="E339" s="194" t="s">
        <v>372</v>
      </c>
      <c r="F339" s="195" t="s">
        <v>373</v>
      </c>
      <c r="G339" s="196" t="s">
        <v>237</v>
      </c>
      <c r="H339" s="197">
        <v>1.141</v>
      </c>
      <c r="I339" s="198"/>
      <c r="J339" s="199">
        <f>ROUND(I339*H339,2)</f>
        <v>0</v>
      </c>
      <c r="K339" s="200"/>
      <c r="L339" s="40"/>
      <c r="M339" s="201" t="s">
        <v>1</v>
      </c>
      <c r="N339" s="202" t="s">
        <v>39</v>
      </c>
      <c r="O339" s="72"/>
      <c r="P339" s="203">
        <f>O339*H339</f>
        <v>0</v>
      </c>
      <c r="Q339" s="203">
        <v>0</v>
      </c>
      <c r="R339" s="203">
        <f>Q339*H339</f>
        <v>0</v>
      </c>
      <c r="S339" s="203">
        <v>0</v>
      </c>
      <c r="T339" s="204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05" t="s">
        <v>243</v>
      </c>
      <c r="AT339" s="205" t="s">
        <v>142</v>
      </c>
      <c r="AU339" s="205" t="s">
        <v>84</v>
      </c>
      <c r="AY339" s="18" t="s">
        <v>137</v>
      </c>
      <c r="BE339" s="206">
        <f>IF(N339="základní",J339,0)</f>
        <v>0</v>
      </c>
      <c r="BF339" s="206">
        <f>IF(N339="snížená",J339,0)</f>
        <v>0</v>
      </c>
      <c r="BG339" s="206">
        <f>IF(N339="zákl. přenesená",J339,0)</f>
        <v>0</v>
      </c>
      <c r="BH339" s="206">
        <f>IF(N339="sníž. přenesená",J339,0)</f>
        <v>0</v>
      </c>
      <c r="BI339" s="206">
        <f>IF(N339="nulová",J339,0)</f>
        <v>0</v>
      </c>
      <c r="BJ339" s="18" t="s">
        <v>84</v>
      </c>
      <c r="BK339" s="206">
        <f>ROUND(I339*H339,2)</f>
        <v>0</v>
      </c>
      <c r="BL339" s="18" t="s">
        <v>243</v>
      </c>
      <c r="BM339" s="205" t="s">
        <v>374</v>
      </c>
    </row>
    <row r="340" spans="1:65" s="2" customFormat="1" ht="21.75" customHeight="1">
      <c r="A340" s="35"/>
      <c r="B340" s="36"/>
      <c r="C340" s="193" t="s">
        <v>375</v>
      </c>
      <c r="D340" s="193" t="s">
        <v>142</v>
      </c>
      <c r="E340" s="194" t="s">
        <v>376</v>
      </c>
      <c r="F340" s="195" t="s">
        <v>377</v>
      </c>
      <c r="G340" s="196" t="s">
        <v>237</v>
      </c>
      <c r="H340" s="197">
        <v>1.141</v>
      </c>
      <c r="I340" s="198"/>
      <c r="J340" s="199">
        <f>ROUND(I340*H340,2)</f>
        <v>0</v>
      </c>
      <c r="K340" s="200"/>
      <c r="L340" s="40"/>
      <c r="M340" s="201" t="s">
        <v>1</v>
      </c>
      <c r="N340" s="202" t="s">
        <v>39</v>
      </c>
      <c r="O340" s="72"/>
      <c r="P340" s="203">
        <f>O340*H340</f>
        <v>0</v>
      </c>
      <c r="Q340" s="203">
        <v>0</v>
      </c>
      <c r="R340" s="203">
        <f>Q340*H340</f>
        <v>0</v>
      </c>
      <c r="S340" s="203">
        <v>0</v>
      </c>
      <c r="T340" s="204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05" t="s">
        <v>243</v>
      </c>
      <c r="AT340" s="205" t="s">
        <v>142</v>
      </c>
      <c r="AU340" s="205" t="s">
        <v>84</v>
      </c>
      <c r="AY340" s="18" t="s">
        <v>137</v>
      </c>
      <c r="BE340" s="206">
        <f>IF(N340="základní",J340,0)</f>
        <v>0</v>
      </c>
      <c r="BF340" s="206">
        <f>IF(N340="snížená",J340,0)</f>
        <v>0</v>
      </c>
      <c r="BG340" s="206">
        <f>IF(N340="zákl. přenesená",J340,0)</f>
        <v>0</v>
      </c>
      <c r="BH340" s="206">
        <f>IF(N340="sníž. přenesená",J340,0)</f>
        <v>0</v>
      </c>
      <c r="BI340" s="206">
        <f>IF(N340="nulová",J340,0)</f>
        <v>0</v>
      </c>
      <c r="BJ340" s="18" t="s">
        <v>84</v>
      </c>
      <c r="BK340" s="206">
        <f>ROUND(I340*H340,2)</f>
        <v>0</v>
      </c>
      <c r="BL340" s="18" t="s">
        <v>243</v>
      </c>
      <c r="BM340" s="205" t="s">
        <v>378</v>
      </c>
    </row>
    <row r="341" spans="1:65" s="12" customFormat="1" ht="22.9" customHeight="1">
      <c r="B341" s="177"/>
      <c r="C341" s="178"/>
      <c r="D341" s="179" t="s">
        <v>72</v>
      </c>
      <c r="E341" s="191" t="s">
        <v>379</v>
      </c>
      <c r="F341" s="191" t="s">
        <v>380</v>
      </c>
      <c r="G341" s="178"/>
      <c r="H341" s="178"/>
      <c r="I341" s="181"/>
      <c r="J341" s="192">
        <f>BK341</f>
        <v>0</v>
      </c>
      <c r="K341" s="178"/>
      <c r="L341" s="183"/>
      <c r="M341" s="184"/>
      <c r="N341" s="185"/>
      <c r="O341" s="185"/>
      <c r="P341" s="186">
        <f>SUM(P342:P373)</f>
        <v>0</v>
      </c>
      <c r="Q341" s="185"/>
      <c r="R341" s="186">
        <f>SUM(R342:R373)</f>
        <v>2.4975535999999998</v>
      </c>
      <c r="S341" s="185"/>
      <c r="T341" s="187">
        <f>SUM(T342:T373)</f>
        <v>5.0994000000000002</v>
      </c>
      <c r="AR341" s="188" t="s">
        <v>84</v>
      </c>
      <c r="AT341" s="189" t="s">
        <v>72</v>
      </c>
      <c r="AU341" s="189" t="s">
        <v>80</v>
      </c>
      <c r="AY341" s="188" t="s">
        <v>137</v>
      </c>
      <c r="BK341" s="190">
        <f>SUM(BK342:BK373)</f>
        <v>0</v>
      </c>
    </row>
    <row r="342" spans="1:65" s="2" customFormat="1" ht="21.75" customHeight="1">
      <c r="A342" s="35"/>
      <c r="B342" s="36"/>
      <c r="C342" s="193" t="s">
        <v>381</v>
      </c>
      <c r="D342" s="193" t="s">
        <v>142</v>
      </c>
      <c r="E342" s="194" t="s">
        <v>382</v>
      </c>
      <c r="F342" s="195" t="s">
        <v>383</v>
      </c>
      <c r="G342" s="196" t="s">
        <v>145</v>
      </c>
      <c r="H342" s="197">
        <v>9.4</v>
      </c>
      <c r="I342" s="198"/>
      <c r="J342" s="199">
        <f>ROUND(I342*H342,2)</f>
        <v>0</v>
      </c>
      <c r="K342" s="200"/>
      <c r="L342" s="40"/>
      <c r="M342" s="201" t="s">
        <v>1</v>
      </c>
      <c r="N342" s="202" t="s">
        <v>39</v>
      </c>
      <c r="O342" s="72"/>
      <c r="P342" s="203">
        <f>O342*H342</f>
        <v>0</v>
      </c>
      <c r="Q342" s="203">
        <v>1.519E-2</v>
      </c>
      <c r="R342" s="203">
        <f>Q342*H342</f>
        <v>0.142786</v>
      </c>
      <c r="S342" s="203">
        <v>0</v>
      </c>
      <c r="T342" s="204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05" t="s">
        <v>243</v>
      </c>
      <c r="AT342" s="205" t="s">
        <v>142</v>
      </c>
      <c r="AU342" s="205" t="s">
        <v>84</v>
      </c>
      <c r="AY342" s="18" t="s">
        <v>137</v>
      </c>
      <c r="BE342" s="206">
        <f>IF(N342="základní",J342,0)</f>
        <v>0</v>
      </c>
      <c r="BF342" s="206">
        <f>IF(N342="snížená",J342,0)</f>
        <v>0</v>
      </c>
      <c r="BG342" s="206">
        <f>IF(N342="zákl. přenesená",J342,0)</f>
        <v>0</v>
      </c>
      <c r="BH342" s="206">
        <f>IF(N342="sníž. přenesená",J342,0)</f>
        <v>0</v>
      </c>
      <c r="BI342" s="206">
        <f>IF(N342="nulová",J342,0)</f>
        <v>0</v>
      </c>
      <c r="BJ342" s="18" t="s">
        <v>84</v>
      </c>
      <c r="BK342" s="206">
        <f>ROUND(I342*H342,2)</f>
        <v>0</v>
      </c>
      <c r="BL342" s="18" t="s">
        <v>243</v>
      </c>
      <c r="BM342" s="205" t="s">
        <v>384</v>
      </c>
    </row>
    <row r="343" spans="1:65" s="13" customFormat="1" ht="11.25">
      <c r="B343" s="207"/>
      <c r="C343" s="208"/>
      <c r="D343" s="209" t="s">
        <v>149</v>
      </c>
      <c r="E343" s="210" t="s">
        <v>1</v>
      </c>
      <c r="F343" s="211" t="s">
        <v>385</v>
      </c>
      <c r="G343" s="208"/>
      <c r="H343" s="212">
        <v>6</v>
      </c>
      <c r="I343" s="213"/>
      <c r="J343" s="208"/>
      <c r="K343" s="208"/>
      <c r="L343" s="214"/>
      <c r="M343" s="215"/>
      <c r="N343" s="216"/>
      <c r="O343" s="216"/>
      <c r="P343" s="216"/>
      <c r="Q343" s="216"/>
      <c r="R343" s="216"/>
      <c r="S343" s="216"/>
      <c r="T343" s="217"/>
      <c r="AT343" s="218" t="s">
        <v>149</v>
      </c>
      <c r="AU343" s="218" t="s">
        <v>84</v>
      </c>
      <c r="AV343" s="13" t="s">
        <v>84</v>
      </c>
      <c r="AW343" s="13" t="s">
        <v>30</v>
      </c>
      <c r="AX343" s="13" t="s">
        <v>73</v>
      </c>
      <c r="AY343" s="218" t="s">
        <v>137</v>
      </c>
    </row>
    <row r="344" spans="1:65" s="14" customFormat="1" ht="11.25">
      <c r="B344" s="219"/>
      <c r="C344" s="220"/>
      <c r="D344" s="209" t="s">
        <v>149</v>
      </c>
      <c r="E344" s="221" t="s">
        <v>1</v>
      </c>
      <c r="F344" s="222" t="s">
        <v>151</v>
      </c>
      <c r="G344" s="220"/>
      <c r="H344" s="223">
        <v>6</v>
      </c>
      <c r="I344" s="224"/>
      <c r="J344" s="220"/>
      <c r="K344" s="220"/>
      <c r="L344" s="225"/>
      <c r="M344" s="226"/>
      <c r="N344" s="227"/>
      <c r="O344" s="227"/>
      <c r="P344" s="227"/>
      <c r="Q344" s="227"/>
      <c r="R344" s="227"/>
      <c r="S344" s="227"/>
      <c r="T344" s="228"/>
      <c r="AT344" s="229" t="s">
        <v>149</v>
      </c>
      <c r="AU344" s="229" t="s">
        <v>84</v>
      </c>
      <c r="AV344" s="14" t="s">
        <v>147</v>
      </c>
      <c r="AW344" s="14" t="s">
        <v>30</v>
      </c>
      <c r="AX344" s="14" t="s">
        <v>73</v>
      </c>
      <c r="AY344" s="229" t="s">
        <v>137</v>
      </c>
    </row>
    <row r="345" spans="1:65" s="13" customFormat="1" ht="11.25">
      <c r="B345" s="207"/>
      <c r="C345" s="208"/>
      <c r="D345" s="209" t="s">
        <v>149</v>
      </c>
      <c r="E345" s="210" t="s">
        <v>1</v>
      </c>
      <c r="F345" s="211" t="s">
        <v>150</v>
      </c>
      <c r="G345" s="208"/>
      <c r="H345" s="212">
        <v>3.4</v>
      </c>
      <c r="I345" s="213"/>
      <c r="J345" s="208"/>
      <c r="K345" s="208"/>
      <c r="L345" s="214"/>
      <c r="M345" s="215"/>
      <c r="N345" s="216"/>
      <c r="O345" s="216"/>
      <c r="P345" s="216"/>
      <c r="Q345" s="216"/>
      <c r="R345" s="216"/>
      <c r="S345" s="216"/>
      <c r="T345" s="217"/>
      <c r="AT345" s="218" t="s">
        <v>149</v>
      </c>
      <c r="AU345" s="218" t="s">
        <v>84</v>
      </c>
      <c r="AV345" s="13" t="s">
        <v>84</v>
      </c>
      <c r="AW345" s="13" t="s">
        <v>30</v>
      </c>
      <c r="AX345" s="13" t="s">
        <v>73</v>
      </c>
      <c r="AY345" s="218" t="s">
        <v>137</v>
      </c>
    </row>
    <row r="346" spans="1:65" s="14" customFormat="1" ht="11.25">
      <c r="B346" s="219"/>
      <c r="C346" s="220"/>
      <c r="D346" s="209" t="s">
        <v>149</v>
      </c>
      <c r="E346" s="221" t="s">
        <v>1</v>
      </c>
      <c r="F346" s="222" t="s">
        <v>151</v>
      </c>
      <c r="G346" s="220"/>
      <c r="H346" s="223">
        <v>3.4</v>
      </c>
      <c r="I346" s="224"/>
      <c r="J346" s="220"/>
      <c r="K346" s="220"/>
      <c r="L346" s="225"/>
      <c r="M346" s="226"/>
      <c r="N346" s="227"/>
      <c r="O346" s="227"/>
      <c r="P346" s="227"/>
      <c r="Q346" s="227"/>
      <c r="R346" s="227"/>
      <c r="S346" s="227"/>
      <c r="T346" s="228"/>
      <c r="AT346" s="229" t="s">
        <v>149</v>
      </c>
      <c r="AU346" s="229" t="s">
        <v>84</v>
      </c>
      <c r="AV346" s="14" t="s">
        <v>147</v>
      </c>
      <c r="AW346" s="14" t="s">
        <v>30</v>
      </c>
      <c r="AX346" s="14" t="s">
        <v>73</v>
      </c>
      <c r="AY346" s="229" t="s">
        <v>137</v>
      </c>
    </row>
    <row r="347" spans="1:65" s="16" customFormat="1" ht="11.25">
      <c r="B347" s="251"/>
      <c r="C347" s="252"/>
      <c r="D347" s="209" t="s">
        <v>149</v>
      </c>
      <c r="E347" s="253" t="s">
        <v>1</v>
      </c>
      <c r="F347" s="254" t="s">
        <v>202</v>
      </c>
      <c r="G347" s="252"/>
      <c r="H347" s="255">
        <v>9.4</v>
      </c>
      <c r="I347" s="256"/>
      <c r="J347" s="252"/>
      <c r="K347" s="252"/>
      <c r="L347" s="257"/>
      <c r="M347" s="258"/>
      <c r="N347" s="259"/>
      <c r="O347" s="259"/>
      <c r="P347" s="259"/>
      <c r="Q347" s="259"/>
      <c r="R347" s="259"/>
      <c r="S347" s="259"/>
      <c r="T347" s="260"/>
      <c r="AT347" s="261" t="s">
        <v>149</v>
      </c>
      <c r="AU347" s="261" t="s">
        <v>84</v>
      </c>
      <c r="AV347" s="16" t="s">
        <v>146</v>
      </c>
      <c r="AW347" s="16" t="s">
        <v>30</v>
      </c>
      <c r="AX347" s="16" t="s">
        <v>80</v>
      </c>
      <c r="AY347" s="261" t="s">
        <v>137</v>
      </c>
    </row>
    <row r="348" spans="1:65" s="2" customFormat="1" ht="21.75" customHeight="1">
      <c r="A348" s="35"/>
      <c r="B348" s="36"/>
      <c r="C348" s="193" t="s">
        <v>386</v>
      </c>
      <c r="D348" s="193" t="s">
        <v>142</v>
      </c>
      <c r="E348" s="194" t="s">
        <v>387</v>
      </c>
      <c r="F348" s="195" t="s">
        <v>388</v>
      </c>
      <c r="G348" s="196" t="s">
        <v>145</v>
      </c>
      <c r="H348" s="197">
        <v>180</v>
      </c>
      <c r="I348" s="198"/>
      <c r="J348" s="199">
        <f>ROUND(I348*H348,2)</f>
        <v>0</v>
      </c>
      <c r="K348" s="200"/>
      <c r="L348" s="40"/>
      <c r="M348" s="201" t="s">
        <v>1</v>
      </c>
      <c r="N348" s="202" t="s">
        <v>39</v>
      </c>
      <c r="O348" s="72"/>
      <c r="P348" s="203">
        <f>O348*H348</f>
        <v>0</v>
      </c>
      <c r="Q348" s="203">
        <v>1.2919999999999999E-2</v>
      </c>
      <c r="R348" s="203">
        <f>Q348*H348</f>
        <v>2.3255999999999997</v>
      </c>
      <c r="S348" s="203">
        <v>0</v>
      </c>
      <c r="T348" s="204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5" t="s">
        <v>243</v>
      </c>
      <c r="AT348" s="205" t="s">
        <v>142</v>
      </c>
      <c r="AU348" s="205" t="s">
        <v>84</v>
      </c>
      <c r="AY348" s="18" t="s">
        <v>137</v>
      </c>
      <c r="BE348" s="206">
        <f>IF(N348="základní",J348,0)</f>
        <v>0</v>
      </c>
      <c r="BF348" s="206">
        <f>IF(N348="snížená",J348,0)</f>
        <v>0</v>
      </c>
      <c r="BG348" s="206">
        <f>IF(N348="zákl. přenesená",J348,0)</f>
        <v>0</v>
      </c>
      <c r="BH348" s="206">
        <f>IF(N348="sníž. přenesená",J348,0)</f>
        <v>0</v>
      </c>
      <c r="BI348" s="206">
        <f>IF(N348="nulová",J348,0)</f>
        <v>0</v>
      </c>
      <c r="BJ348" s="18" t="s">
        <v>84</v>
      </c>
      <c r="BK348" s="206">
        <f>ROUND(I348*H348,2)</f>
        <v>0</v>
      </c>
      <c r="BL348" s="18" t="s">
        <v>243</v>
      </c>
      <c r="BM348" s="205" t="s">
        <v>389</v>
      </c>
    </row>
    <row r="349" spans="1:65" s="13" customFormat="1" ht="11.25">
      <c r="B349" s="207"/>
      <c r="C349" s="208"/>
      <c r="D349" s="209" t="s">
        <v>149</v>
      </c>
      <c r="E349" s="210" t="s">
        <v>1</v>
      </c>
      <c r="F349" s="211" t="s">
        <v>390</v>
      </c>
      <c r="G349" s="208"/>
      <c r="H349" s="212">
        <v>105</v>
      </c>
      <c r="I349" s="213"/>
      <c r="J349" s="208"/>
      <c r="K349" s="208"/>
      <c r="L349" s="214"/>
      <c r="M349" s="215"/>
      <c r="N349" s="216"/>
      <c r="O349" s="216"/>
      <c r="P349" s="216"/>
      <c r="Q349" s="216"/>
      <c r="R349" s="216"/>
      <c r="S349" s="216"/>
      <c r="T349" s="217"/>
      <c r="AT349" s="218" t="s">
        <v>149</v>
      </c>
      <c r="AU349" s="218" t="s">
        <v>84</v>
      </c>
      <c r="AV349" s="13" t="s">
        <v>84</v>
      </c>
      <c r="AW349" s="13" t="s">
        <v>30</v>
      </c>
      <c r="AX349" s="13" t="s">
        <v>73</v>
      </c>
      <c r="AY349" s="218" t="s">
        <v>137</v>
      </c>
    </row>
    <row r="350" spans="1:65" s="14" customFormat="1" ht="11.25">
      <c r="B350" s="219"/>
      <c r="C350" s="220"/>
      <c r="D350" s="209" t="s">
        <v>149</v>
      </c>
      <c r="E350" s="221" t="s">
        <v>1</v>
      </c>
      <c r="F350" s="222" t="s">
        <v>151</v>
      </c>
      <c r="G350" s="220"/>
      <c r="H350" s="223">
        <v>105</v>
      </c>
      <c r="I350" s="224"/>
      <c r="J350" s="220"/>
      <c r="K350" s="220"/>
      <c r="L350" s="225"/>
      <c r="M350" s="226"/>
      <c r="N350" s="227"/>
      <c r="O350" s="227"/>
      <c r="P350" s="227"/>
      <c r="Q350" s="227"/>
      <c r="R350" s="227"/>
      <c r="S350" s="227"/>
      <c r="T350" s="228"/>
      <c r="AT350" s="229" t="s">
        <v>149</v>
      </c>
      <c r="AU350" s="229" t="s">
        <v>84</v>
      </c>
      <c r="AV350" s="14" t="s">
        <v>147</v>
      </c>
      <c r="AW350" s="14" t="s">
        <v>30</v>
      </c>
      <c r="AX350" s="14" t="s">
        <v>73</v>
      </c>
      <c r="AY350" s="229" t="s">
        <v>137</v>
      </c>
    </row>
    <row r="351" spans="1:65" s="13" customFormat="1" ht="11.25">
      <c r="B351" s="207"/>
      <c r="C351" s="208"/>
      <c r="D351" s="209" t="s">
        <v>149</v>
      </c>
      <c r="E351" s="210" t="s">
        <v>1</v>
      </c>
      <c r="F351" s="211" t="s">
        <v>391</v>
      </c>
      <c r="G351" s="208"/>
      <c r="H351" s="212">
        <v>75</v>
      </c>
      <c r="I351" s="213"/>
      <c r="J351" s="208"/>
      <c r="K351" s="208"/>
      <c r="L351" s="214"/>
      <c r="M351" s="215"/>
      <c r="N351" s="216"/>
      <c r="O351" s="216"/>
      <c r="P351" s="216"/>
      <c r="Q351" s="216"/>
      <c r="R351" s="216"/>
      <c r="S351" s="216"/>
      <c r="T351" s="217"/>
      <c r="AT351" s="218" t="s">
        <v>149</v>
      </c>
      <c r="AU351" s="218" t="s">
        <v>84</v>
      </c>
      <c r="AV351" s="13" t="s">
        <v>84</v>
      </c>
      <c r="AW351" s="13" t="s">
        <v>30</v>
      </c>
      <c r="AX351" s="13" t="s">
        <v>73</v>
      </c>
      <c r="AY351" s="218" t="s">
        <v>137</v>
      </c>
    </row>
    <row r="352" spans="1:65" s="14" customFormat="1" ht="11.25">
      <c r="B352" s="219"/>
      <c r="C352" s="220"/>
      <c r="D352" s="209" t="s">
        <v>149</v>
      </c>
      <c r="E352" s="221" t="s">
        <v>1</v>
      </c>
      <c r="F352" s="222" t="s">
        <v>151</v>
      </c>
      <c r="G352" s="220"/>
      <c r="H352" s="223">
        <v>75</v>
      </c>
      <c r="I352" s="224"/>
      <c r="J352" s="220"/>
      <c r="K352" s="220"/>
      <c r="L352" s="225"/>
      <c r="M352" s="226"/>
      <c r="N352" s="227"/>
      <c r="O352" s="227"/>
      <c r="P352" s="227"/>
      <c r="Q352" s="227"/>
      <c r="R352" s="227"/>
      <c r="S352" s="227"/>
      <c r="T352" s="228"/>
      <c r="AT352" s="229" t="s">
        <v>149</v>
      </c>
      <c r="AU352" s="229" t="s">
        <v>84</v>
      </c>
      <c r="AV352" s="14" t="s">
        <v>147</v>
      </c>
      <c r="AW352" s="14" t="s">
        <v>30</v>
      </c>
      <c r="AX352" s="14" t="s">
        <v>73</v>
      </c>
      <c r="AY352" s="229" t="s">
        <v>137</v>
      </c>
    </row>
    <row r="353" spans="1:65" s="16" customFormat="1" ht="11.25">
      <c r="B353" s="251"/>
      <c r="C353" s="252"/>
      <c r="D353" s="209" t="s">
        <v>149</v>
      </c>
      <c r="E353" s="253" t="s">
        <v>1</v>
      </c>
      <c r="F353" s="254" t="s">
        <v>202</v>
      </c>
      <c r="G353" s="252"/>
      <c r="H353" s="255">
        <v>180</v>
      </c>
      <c r="I353" s="256"/>
      <c r="J353" s="252"/>
      <c r="K353" s="252"/>
      <c r="L353" s="257"/>
      <c r="M353" s="258"/>
      <c r="N353" s="259"/>
      <c r="O353" s="259"/>
      <c r="P353" s="259"/>
      <c r="Q353" s="259"/>
      <c r="R353" s="259"/>
      <c r="S353" s="259"/>
      <c r="T353" s="260"/>
      <c r="AT353" s="261" t="s">
        <v>149</v>
      </c>
      <c r="AU353" s="261" t="s">
        <v>84</v>
      </c>
      <c r="AV353" s="16" t="s">
        <v>146</v>
      </c>
      <c r="AW353" s="16" t="s">
        <v>30</v>
      </c>
      <c r="AX353" s="16" t="s">
        <v>80</v>
      </c>
      <c r="AY353" s="261" t="s">
        <v>137</v>
      </c>
    </row>
    <row r="354" spans="1:65" s="2" customFormat="1" ht="16.5" customHeight="1">
      <c r="A354" s="35"/>
      <c r="B354" s="36"/>
      <c r="C354" s="193" t="s">
        <v>392</v>
      </c>
      <c r="D354" s="193" t="s">
        <v>142</v>
      </c>
      <c r="E354" s="194" t="s">
        <v>393</v>
      </c>
      <c r="F354" s="195" t="s">
        <v>394</v>
      </c>
      <c r="G354" s="196" t="s">
        <v>145</v>
      </c>
      <c r="H354" s="197">
        <v>189.4</v>
      </c>
      <c r="I354" s="198"/>
      <c r="J354" s="199">
        <f>ROUND(I354*H354,2)</f>
        <v>0</v>
      </c>
      <c r="K354" s="200"/>
      <c r="L354" s="40"/>
      <c r="M354" s="201" t="s">
        <v>1</v>
      </c>
      <c r="N354" s="202" t="s">
        <v>39</v>
      </c>
      <c r="O354" s="72"/>
      <c r="P354" s="203">
        <f>O354*H354</f>
        <v>0</v>
      </c>
      <c r="Q354" s="203">
        <v>0</v>
      </c>
      <c r="R354" s="203">
        <f>Q354*H354</f>
        <v>0</v>
      </c>
      <c r="S354" s="203">
        <v>0</v>
      </c>
      <c r="T354" s="204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205" t="s">
        <v>243</v>
      </c>
      <c r="AT354" s="205" t="s">
        <v>142</v>
      </c>
      <c r="AU354" s="205" t="s">
        <v>84</v>
      </c>
      <c r="AY354" s="18" t="s">
        <v>137</v>
      </c>
      <c r="BE354" s="206">
        <f>IF(N354="základní",J354,0)</f>
        <v>0</v>
      </c>
      <c r="BF354" s="206">
        <f>IF(N354="snížená",J354,0)</f>
        <v>0</v>
      </c>
      <c r="BG354" s="206">
        <f>IF(N354="zákl. přenesená",J354,0)</f>
        <v>0</v>
      </c>
      <c r="BH354" s="206">
        <f>IF(N354="sníž. přenesená",J354,0)</f>
        <v>0</v>
      </c>
      <c r="BI354" s="206">
        <f>IF(N354="nulová",J354,0)</f>
        <v>0</v>
      </c>
      <c r="BJ354" s="18" t="s">
        <v>84</v>
      </c>
      <c r="BK354" s="206">
        <f>ROUND(I354*H354,2)</f>
        <v>0</v>
      </c>
      <c r="BL354" s="18" t="s">
        <v>243</v>
      </c>
      <c r="BM354" s="205" t="s">
        <v>395</v>
      </c>
    </row>
    <row r="355" spans="1:65" s="13" customFormat="1" ht="11.25">
      <c r="B355" s="207"/>
      <c r="C355" s="208"/>
      <c r="D355" s="209" t="s">
        <v>149</v>
      </c>
      <c r="E355" s="210" t="s">
        <v>1</v>
      </c>
      <c r="F355" s="211" t="s">
        <v>390</v>
      </c>
      <c r="G355" s="208"/>
      <c r="H355" s="212">
        <v>105</v>
      </c>
      <c r="I355" s="213"/>
      <c r="J355" s="208"/>
      <c r="K355" s="208"/>
      <c r="L355" s="214"/>
      <c r="M355" s="215"/>
      <c r="N355" s="216"/>
      <c r="O355" s="216"/>
      <c r="P355" s="216"/>
      <c r="Q355" s="216"/>
      <c r="R355" s="216"/>
      <c r="S355" s="216"/>
      <c r="T355" s="217"/>
      <c r="AT355" s="218" t="s">
        <v>149</v>
      </c>
      <c r="AU355" s="218" t="s">
        <v>84</v>
      </c>
      <c r="AV355" s="13" t="s">
        <v>84</v>
      </c>
      <c r="AW355" s="13" t="s">
        <v>30</v>
      </c>
      <c r="AX355" s="13" t="s">
        <v>73</v>
      </c>
      <c r="AY355" s="218" t="s">
        <v>137</v>
      </c>
    </row>
    <row r="356" spans="1:65" s="14" customFormat="1" ht="11.25">
      <c r="B356" s="219"/>
      <c r="C356" s="220"/>
      <c r="D356" s="209" t="s">
        <v>149</v>
      </c>
      <c r="E356" s="221" t="s">
        <v>1</v>
      </c>
      <c r="F356" s="222" t="s">
        <v>151</v>
      </c>
      <c r="G356" s="220"/>
      <c r="H356" s="223">
        <v>105</v>
      </c>
      <c r="I356" s="224"/>
      <c r="J356" s="220"/>
      <c r="K356" s="220"/>
      <c r="L356" s="225"/>
      <c r="M356" s="226"/>
      <c r="N356" s="227"/>
      <c r="O356" s="227"/>
      <c r="P356" s="227"/>
      <c r="Q356" s="227"/>
      <c r="R356" s="227"/>
      <c r="S356" s="227"/>
      <c r="T356" s="228"/>
      <c r="AT356" s="229" t="s">
        <v>149</v>
      </c>
      <c r="AU356" s="229" t="s">
        <v>84</v>
      </c>
      <c r="AV356" s="14" t="s">
        <v>147</v>
      </c>
      <c r="AW356" s="14" t="s">
        <v>30</v>
      </c>
      <c r="AX356" s="14" t="s">
        <v>73</v>
      </c>
      <c r="AY356" s="229" t="s">
        <v>137</v>
      </c>
    </row>
    <row r="357" spans="1:65" s="13" customFormat="1" ht="11.25">
      <c r="B357" s="207"/>
      <c r="C357" s="208"/>
      <c r="D357" s="209" t="s">
        <v>149</v>
      </c>
      <c r="E357" s="210" t="s">
        <v>1</v>
      </c>
      <c r="F357" s="211" t="s">
        <v>391</v>
      </c>
      <c r="G357" s="208"/>
      <c r="H357" s="212">
        <v>75</v>
      </c>
      <c r="I357" s="213"/>
      <c r="J357" s="208"/>
      <c r="K357" s="208"/>
      <c r="L357" s="214"/>
      <c r="M357" s="215"/>
      <c r="N357" s="216"/>
      <c r="O357" s="216"/>
      <c r="P357" s="216"/>
      <c r="Q357" s="216"/>
      <c r="R357" s="216"/>
      <c r="S357" s="216"/>
      <c r="T357" s="217"/>
      <c r="AT357" s="218" t="s">
        <v>149</v>
      </c>
      <c r="AU357" s="218" t="s">
        <v>84</v>
      </c>
      <c r="AV357" s="13" t="s">
        <v>84</v>
      </c>
      <c r="AW357" s="13" t="s">
        <v>30</v>
      </c>
      <c r="AX357" s="13" t="s">
        <v>73</v>
      </c>
      <c r="AY357" s="218" t="s">
        <v>137</v>
      </c>
    </row>
    <row r="358" spans="1:65" s="14" customFormat="1" ht="11.25">
      <c r="B358" s="219"/>
      <c r="C358" s="220"/>
      <c r="D358" s="209" t="s">
        <v>149</v>
      </c>
      <c r="E358" s="221" t="s">
        <v>1</v>
      </c>
      <c r="F358" s="222" t="s">
        <v>151</v>
      </c>
      <c r="G358" s="220"/>
      <c r="H358" s="223">
        <v>75</v>
      </c>
      <c r="I358" s="224"/>
      <c r="J358" s="220"/>
      <c r="K358" s="220"/>
      <c r="L358" s="225"/>
      <c r="M358" s="226"/>
      <c r="N358" s="227"/>
      <c r="O358" s="227"/>
      <c r="P358" s="227"/>
      <c r="Q358" s="227"/>
      <c r="R358" s="227"/>
      <c r="S358" s="227"/>
      <c r="T358" s="228"/>
      <c r="AT358" s="229" t="s">
        <v>149</v>
      </c>
      <c r="AU358" s="229" t="s">
        <v>84</v>
      </c>
      <c r="AV358" s="14" t="s">
        <v>147</v>
      </c>
      <c r="AW358" s="14" t="s">
        <v>30</v>
      </c>
      <c r="AX358" s="14" t="s">
        <v>73</v>
      </c>
      <c r="AY358" s="229" t="s">
        <v>137</v>
      </c>
    </row>
    <row r="359" spans="1:65" s="13" customFormat="1" ht="11.25">
      <c r="B359" s="207"/>
      <c r="C359" s="208"/>
      <c r="D359" s="209" t="s">
        <v>149</v>
      </c>
      <c r="E359" s="210" t="s">
        <v>1</v>
      </c>
      <c r="F359" s="211" t="s">
        <v>396</v>
      </c>
      <c r="G359" s="208"/>
      <c r="H359" s="212">
        <v>6</v>
      </c>
      <c r="I359" s="213"/>
      <c r="J359" s="208"/>
      <c r="K359" s="208"/>
      <c r="L359" s="214"/>
      <c r="M359" s="215"/>
      <c r="N359" s="216"/>
      <c r="O359" s="216"/>
      <c r="P359" s="216"/>
      <c r="Q359" s="216"/>
      <c r="R359" s="216"/>
      <c r="S359" s="216"/>
      <c r="T359" s="217"/>
      <c r="AT359" s="218" t="s">
        <v>149</v>
      </c>
      <c r="AU359" s="218" t="s">
        <v>84</v>
      </c>
      <c r="AV359" s="13" t="s">
        <v>84</v>
      </c>
      <c r="AW359" s="13" t="s">
        <v>30</v>
      </c>
      <c r="AX359" s="13" t="s">
        <v>73</v>
      </c>
      <c r="AY359" s="218" t="s">
        <v>137</v>
      </c>
    </row>
    <row r="360" spans="1:65" s="14" customFormat="1" ht="11.25">
      <c r="B360" s="219"/>
      <c r="C360" s="220"/>
      <c r="D360" s="209" t="s">
        <v>149</v>
      </c>
      <c r="E360" s="221" t="s">
        <v>1</v>
      </c>
      <c r="F360" s="222" t="s">
        <v>151</v>
      </c>
      <c r="G360" s="220"/>
      <c r="H360" s="223">
        <v>6</v>
      </c>
      <c r="I360" s="224"/>
      <c r="J360" s="220"/>
      <c r="K360" s="220"/>
      <c r="L360" s="225"/>
      <c r="M360" s="226"/>
      <c r="N360" s="227"/>
      <c r="O360" s="227"/>
      <c r="P360" s="227"/>
      <c r="Q360" s="227"/>
      <c r="R360" s="227"/>
      <c r="S360" s="227"/>
      <c r="T360" s="228"/>
      <c r="AT360" s="229" t="s">
        <v>149</v>
      </c>
      <c r="AU360" s="229" t="s">
        <v>84</v>
      </c>
      <c r="AV360" s="14" t="s">
        <v>147</v>
      </c>
      <c r="AW360" s="14" t="s">
        <v>30</v>
      </c>
      <c r="AX360" s="14" t="s">
        <v>73</v>
      </c>
      <c r="AY360" s="229" t="s">
        <v>137</v>
      </c>
    </row>
    <row r="361" spans="1:65" s="13" customFormat="1" ht="11.25">
      <c r="B361" s="207"/>
      <c r="C361" s="208"/>
      <c r="D361" s="209" t="s">
        <v>149</v>
      </c>
      <c r="E361" s="210" t="s">
        <v>1</v>
      </c>
      <c r="F361" s="211" t="s">
        <v>397</v>
      </c>
      <c r="G361" s="208"/>
      <c r="H361" s="212">
        <v>3.4</v>
      </c>
      <c r="I361" s="213"/>
      <c r="J361" s="208"/>
      <c r="K361" s="208"/>
      <c r="L361" s="214"/>
      <c r="M361" s="215"/>
      <c r="N361" s="216"/>
      <c r="O361" s="216"/>
      <c r="P361" s="216"/>
      <c r="Q361" s="216"/>
      <c r="R361" s="216"/>
      <c r="S361" s="216"/>
      <c r="T361" s="217"/>
      <c r="AT361" s="218" t="s">
        <v>149</v>
      </c>
      <c r="AU361" s="218" t="s">
        <v>84</v>
      </c>
      <c r="AV361" s="13" t="s">
        <v>84</v>
      </c>
      <c r="AW361" s="13" t="s">
        <v>30</v>
      </c>
      <c r="AX361" s="13" t="s">
        <v>73</v>
      </c>
      <c r="AY361" s="218" t="s">
        <v>137</v>
      </c>
    </row>
    <row r="362" spans="1:65" s="14" customFormat="1" ht="11.25">
      <c r="B362" s="219"/>
      <c r="C362" s="220"/>
      <c r="D362" s="209" t="s">
        <v>149</v>
      </c>
      <c r="E362" s="221" t="s">
        <v>1</v>
      </c>
      <c r="F362" s="222" t="s">
        <v>151</v>
      </c>
      <c r="G362" s="220"/>
      <c r="H362" s="223">
        <v>3.4</v>
      </c>
      <c r="I362" s="224"/>
      <c r="J362" s="220"/>
      <c r="K362" s="220"/>
      <c r="L362" s="225"/>
      <c r="M362" s="226"/>
      <c r="N362" s="227"/>
      <c r="O362" s="227"/>
      <c r="P362" s="227"/>
      <c r="Q362" s="227"/>
      <c r="R362" s="227"/>
      <c r="S362" s="227"/>
      <c r="T362" s="228"/>
      <c r="AT362" s="229" t="s">
        <v>149</v>
      </c>
      <c r="AU362" s="229" t="s">
        <v>84</v>
      </c>
      <c r="AV362" s="14" t="s">
        <v>147</v>
      </c>
      <c r="AW362" s="14" t="s">
        <v>30</v>
      </c>
      <c r="AX362" s="14" t="s">
        <v>73</v>
      </c>
      <c r="AY362" s="229" t="s">
        <v>137</v>
      </c>
    </row>
    <row r="363" spans="1:65" s="16" customFormat="1" ht="11.25">
      <c r="B363" s="251"/>
      <c r="C363" s="252"/>
      <c r="D363" s="209" t="s">
        <v>149</v>
      </c>
      <c r="E363" s="253" t="s">
        <v>1</v>
      </c>
      <c r="F363" s="254" t="s">
        <v>202</v>
      </c>
      <c r="G363" s="252"/>
      <c r="H363" s="255">
        <v>189.4</v>
      </c>
      <c r="I363" s="256"/>
      <c r="J363" s="252"/>
      <c r="K363" s="252"/>
      <c r="L363" s="257"/>
      <c r="M363" s="258"/>
      <c r="N363" s="259"/>
      <c r="O363" s="259"/>
      <c r="P363" s="259"/>
      <c r="Q363" s="259"/>
      <c r="R363" s="259"/>
      <c r="S363" s="259"/>
      <c r="T363" s="260"/>
      <c r="AT363" s="261" t="s">
        <v>149</v>
      </c>
      <c r="AU363" s="261" t="s">
        <v>84</v>
      </c>
      <c r="AV363" s="16" t="s">
        <v>146</v>
      </c>
      <c r="AW363" s="16" t="s">
        <v>30</v>
      </c>
      <c r="AX363" s="16" t="s">
        <v>80</v>
      </c>
      <c r="AY363" s="261" t="s">
        <v>137</v>
      </c>
    </row>
    <row r="364" spans="1:65" s="2" customFormat="1" ht="21.75" customHeight="1">
      <c r="A364" s="35"/>
      <c r="B364" s="36"/>
      <c r="C364" s="230" t="s">
        <v>398</v>
      </c>
      <c r="D364" s="230" t="s">
        <v>152</v>
      </c>
      <c r="E364" s="231" t="s">
        <v>399</v>
      </c>
      <c r="F364" s="232" t="s">
        <v>400</v>
      </c>
      <c r="G364" s="233" t="s">
        <v>145</v>
      </c>
      <c r="H364" s="234">
        <v>208.34</v>
      </c>
      <c r="I364" s="235"/>
      <c r="J364" s="236">
        <f>ROUND(I364*H364,2)</f>
        <v>0</v>
      </c>
      <c r="K364" s="237"/>
      <c r="L364" s="238"/>
      <c r="M364" s="239" t="s">
        <v>1</v>
      </c>
      <c r="N364" s="240" t="s">
        <v>39</v>
      </c>
      <c r="O364" s="72"/>
      <c r="P364" s="203">
        <f>O364*H364</f>
        <v>0</v>
      </c>
      <c r="Q364" s="203">
        <v>1.3999999999999999E-4</v>
      </c>
      <c r="R364" s="203">
        <f>Q364*H364</f>
        <v>2.9167599999999998E-2</v>
      </c>
      <c r="S364" s="203">
        <v>0</v>
      </c>
      <c r="T364" s="204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205" t="s">
        <v>263</v>
      </c>
      <c r="AT364" s="205" t="s">
        <v>152</v>
      </c>
      <c r="AU364" s="205" t="s">
        <v>84</v>
      </c>
      <c r="AY364" s="18" t="s">
        <v>137</v>
      </c>
      <c r="BE364" s="206">
        <f>IF(N364="základní",J364,0)</f>
        <v>0</v>
      </c>
      <c r="BF364" s="206">
        <f>IF(N364="snížená",J364,0)</f>
        <v>0</v>
      </c>
      <c r="BG364" s="206">
        <f>IF(N364="zákl. přenesená",J364,0)</f>
        <v>0</v>
      </c>
      <c r="BH364" s="206">
        <f>IF(N364="sníž. přenesená",J364,0)</f>
        <v>0</v>
      </c>
      <c r="BI364" s="206">
        <f>IF(N364="nulová",J364,0)</f>
        <v>0</v>
      </c>
      <c r="BJ364" s="18" t="s">
        <v>84</v>
      </c>
      <c r="BK364" s="206">
        <f>ROUND(I364*H364,2)</f>
        <v>0</v>
      </c>
      <c r="BL364" s="18" t="s">
        <v>243</v>
      </c>
      <c r="BM364" s="205" t="s">
        <v>401</v>
      </c>
    </row>
    <row r="365" spans="1:65" s="13" customFormat="1" ht="11.25">
      <c r="B365" s="207"/>
      <c r="C365" s="208"/>
      <c r="D365" s="209" t="s">
        <v>149</v>
      </c>
      <c r="E365" s="210" t="s">
        <v>1</v>
      </c>
      <c r="F365" s="211" t="s">
        <v>402</v>
      </c>
      <c r="G365" s="208"/>
      <c r="H365" s="212">
        <v>208.34</v>
      </c>
      <c r="I365" s="213"/>
      <c r="J365" s="208"/>
      <c r="K365" s="208"/>
      <c r="L365" s="214"/>
      <c r="M365" s="215"/>
      <c r="N365" s="216"/>
      <c r="O365" s="216"/>
      <c r="P365" s="216"/>
      <c r="Q365" s="216"/>
      <c r="R365" s="216"/>
      <c r="S365" s="216"/>
      <c r="T365" s="217"/>
      <c r="AT365" s="218" t="s">
        <v>149</v>
      </c>
      <c r="AU365" s="218" t="s">
        <v>84</v>
      </c>
      <c r="AV365" s="13" t="s">
        <v>84</v>
      </c>
      <c r="AW365" s="13" t="s">
        <v>30</v>
      </c>
      <c r="AX365" s="13" t="s">
        <v>80</v>
      </c>
      <c r="AY365" s="218" t="s">
        <v>137</v>
      </c>
    </row>
    <row r="366" spans="1:65" s="2" customFormat="1" ht="21.75" customHeight="1">
      <c r="A366" s="35"/>
      <c r="B366" s="36"/>
      <c r="C366" s="193" t="s">
        <v>403</v>
      </c>
      <c r="D366" s="193" t="s">
        <v>142</v>
      </c>
      <c r="E366" s="194" t="s">
        <v>404</v>
      </c>
      <c r="F366" s="195" t="s">
        <v>405</v>
      </c>
      <c r="G366" s="196" t="s">
        <v>145</v>
      </c>
      <c r="H366" s="197">
        <v>180</v>
      </c>
      <c r="I366" s="198"/>
      <c r="J366" s="199">
        <f>ROUND(I366*H366,2)</f>
        <v>0</v>
      </c>
      <c r="K366" s="200"/>
      <c r="L366" s="40"/>
      <c r="M366" s="201" t="s">
        <v>1</v>
      </c>
      <c r="N366" s="202" t="s">
        <v>39</v>
      </c>
      <c r="O366" s="72"/>
      <c r="P366" s="203">
        <f>O366*H366</f>
        <v>0</v>
      </c>
      <c r="Q366" s="203">
        <v>0</v>
      </c>
      <c r="R366" s="203">
        <f>Q366*H366</f>
        <v>0</v>
      </c>
      <c r="S366" s="203">
        <v>2.8330000000000001E-2</v>
      </c>
      <c r="T366" s="204">
        <f>S366*H366</f>
        <v>5.0994000000000002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205" t="s">
        <v>243</v>
      </c>
      <c r="AT366" s="205" t="s">
        <v>142</v>
      </c>
      <c r="AU366" s="205" t="s">
        <v>84</v>
      </c>
      <c r="AY366" s="18" t="s">
        <v>137</v>
      </c>
      <c r="BE366" s="206">
        <f>IF(N366="základní",J366,0)</f>
        <v>0</v>
      </c>
      <c r="BF366" s="206">
        <f>IF(N366="snížená",J366,0)</f>
        <v>0</v>
      </c>
      <c r="BG366" s="206">
        <f>IF(N366="zákl. přenesená",J366,0)</f>
        <v>0</v>
      </c>
      <c r="BH366" s="206">
        <f>IF(N366="sníž. přenesená",J366,0)</f>
        <v>0</v>
      </c>
      <c r="BI366" s="206">
        <f>IF(N366="nulová",J366,0)</f>
        <v>0</v>
      </c>
      <c r="BJ366" s="18" t="s">
        <v>84</v>
      </c>
      <c r="BK366" s="206">
        <f>ROUND(I366*H366,2)</f>
        <v>0</v>
      </c>
      <c r="BL366" s="18" t="s">
        <v>243</v>
      </c>
      <c r="BM366" s="205" t="s">
        <v>406</v>
      </c>
    </row>
    <row r="367" spans="1:65" s="13" customFormat="1" ht="11.25">
      <c r="B367" s="207"/>
      <c r="C367" s="208"/>
      <c r="D367" s="209" t="s">
        <v>149</v>
      </c>
      <c r="E367" s="210" t="s">
        <v>1</v>
      </c>
      <c r="F367" s="211" t="s">
        <v>295</v>
      </c>
      <c r="G367" s="208"/>
      <c r="H367" s="212">
        <v>105</v>
      </c>
      <c r="I367" s="213"/>
      <c r="J367" s="208"/>
      <c r="K367" s="208"/>
      <c r="L367" s="214"/>
      <c r="M367" s="215"/>
      <c r="N367" s="216"/>
      <c r="O367" s="216"/>
      <c r="P367" s="216"/>
      <c r="Q367" s="216"/>
      <c r="R367" s="216"/>
      <c r="S367" s="216"/>
      <c r="T367" s="217"/>
      <c r="AT367" s="218" t="s">
        <v>149</v>
      </c>
      <c r="AU367" s="218" t="s">
        <v>84</v>
      </c>
      <c r="AV367" s="13" t="s">
        <v>84</v>
      </c>
      <c r="AW367" s="13" t="s">
        <v>30</v>
      </c>
      <c r="AX367" s="13" t="s">
        <v>73</v>
      </c>
      <c r="AY367" s="218" t="s">
        <v>137</v>
      </c>
    </row>
    <row r="368" spans="1:65" s="14" customFormat="1" ht="11.25">
      <c r="B368" s="219"/>
      <c r="C368" s="220"/>
      <c r="D368" s="209" t="s">
        <v>149</v>
      </c>
      <c r="E368" s="221" t="s">
        <v>1</v>
      </c>
      <c r="F368" s="222" t="s">
        <v>151</v>
      </c>
      <c r="G368" s="220"/>
      <c r="H368" s="223">
        <v>105</v>
      </c>
      <c r="I368" s="224"/>
      <c r="J368" s="220"/>
      <c r="K368" s="220"/>
      <c r="L368" s="225"/>
      <c r="M368" s="226"/>
      <c r="N368" s="227"/>
      <c r="O368" s="227"/>
      <c r="P368" s="227"/>
      <c r="Q368" s="227"/>
      <c r="R368" s="227"/>
      <c r="S368" s="227"/>
      <c r="T368" s="228"/>
      <c r="AT368" s="229" t="s">
        <v>149</v>
      </c>
      <c r="AU368" s="229" t="s">
        <v>84</v>
      </c>
      <c r="AV368" s="14" t="s">
        <v>147</v>
      </c>
      <c r="AW368" s="14" t="s">
        <v>30</v>
      </c>
      <c r="AX368" s="14" t="s">
        <v>73</v>
      </c>
      <c r="AY368" s="229" t="s">
        <v>137</v>
      </c>
    </row>
    <row r="369" spans="1:65" s="13" customFormat="1" ht="11.25">
      <c r="B369" s="207"/>
      <c r="C369" s="208"/>
      <c r="D369" s="209" t="s">
        <v>149</v>
      </c>
      <c r="E369" s="210" t="s">
        <v>1</v>
      </c>
      <c r="F369" s="211" t="s">
        <v>296</v>
      </c>
      <c r="G369" s="208"/>
      <c r="H369" s="212">
        <v>75</v>
      </c>
      <c r="I369" s="213"/>
      <c r="J369" s="208"/>
      <c r="K369" s="208"/>
      <c r="L369" s="214"/>
      <c r="M369" s="215"/>
      <c r="N369" s="216"/>
      <c r="O369" s="216"/>
      <c r="P369" s="216"/>
      <c r="Q369" s="216"/>
      <c r="R369" s="216"/>
      <c r="S369" s="216"/>
      <c r="T369" s="217"/>
      <c r="AT369" s="218" t="s">
        <v>149</v>
      </c>
      <c r="AU369" s="218" t="s">
        <v>84</v>
      </c>
      <c r="AV369" s="13" t="s">
        <v>84</v>
      </c>
      <c r="AW369" s="13" t="s">
        <v>30</v>
      </c>
      <c r="AX369" s="13" t="s">
        <v>73</v>
      </c>
      <c r="AY369" s="218" t="s">
        <v>137</v>
      </c>
    </row>
    <row r="370" spans="1:65" s="14" customFormat="1" ht="11.25">
      <c r="B370" s="219"/>
      <c r="C370" s="220"/>
      <c r="D370" s="209" t="s">
        <v>149</v>
      </c>
      <c r="E370" s="221" t="s">
        <v>1</v>
      </c>
      <c r="F370" s="222" t="s">
        <v>151</v>
      </c>
      <c r="G370" s="220"/>
      <c r="H370" s="223">
        <v>75</v>
      </c>
      <c r="I370" s="224"/>
      <c r="J370" s="220"/>
      <c r="K370" s="220"/>
      <c r="L370" s="225"/>
      <c r="M370" s="226"/>
      <c r="N370" s="227"/>
      <c r="O370" s="227"/>
      <c r="P370" s="227"/>
      <c r="Q370" s="227"/>
      <c r="R370" s="227"/>
      <c r="S370" s="227"/>
      <c r="T370" s="228"/>
      <c r="AT370" s="229" t="s">
        <v>149</v>
      </c>
      <c r="AU370" s="229" t="s">
        <v>84</v>
      </c>
      <c r="AV370" s="14" t="s">
        <v>147</v>
      </c>
      <c r="AW370" s="14" t="s">
        <v>30</v>
      </c>
      <c r="AX370" s="14" t="s">
        <v>73</v>
      </c>
      <c r="AY370" s="229" t="s">
        <v>137</v>
      </c>
    </row>
    <row r="371" spans="1:65" s="16" customFormat="1" ht="11.25">
      <c r="B371" s="251"/>
      <c r="C371" s="252"/>
      <c r="D371" s="209" t="s">
        <v>149</v>
      </c>
      <c r="E371" s="253" t="s">
        <v>1</v>
      </c>
      <c r="F371" s="254" t="s">
        <v>202</v>
      </c>
      <c r="G371" s="252"/>
      <c r="H371" s="255">
        <v>180</v>
      </c>
      <c r="I371" s="256"/>
      <c r="J371" s="252"/>
      <c r="K371" s="252"/>
      <c r="L371" s="257"/>
      <c r="M371" s="258"/>
      <c r="N371" s="259"/>
      <c r="O371" s="259"/>
      <c r="P371" s="259"/>
      <c r="Q371" s="259"/>
      <c r="R371" s="259"/>
      <c r="S371" s="259"/>
      <c r="T371" s="260"/>
      <c r="AT371" s="261" t="s">
        <v>149</v>
      </c>
      <c r="AU371" s="261" t="s">
        <v>84</v>
      </c>
      <c r="AV371" s="16" t="s">
        <v>146</v>
      </c>
      <c r="AW371" s="16" t="s">
        <v>30</v>
      </c>
      <c r="AX371" s="16" t="s">
        <v>80</v>
      </c>
      <c r="AY371" s="261" t="s">
        <v>137</v>
      </c>
    </row>
    <row r="372" spans="1:65" s="2" customFormat="1" ht="21.75" customHeight="1">
      <c r="A372" s="35"/>
      <c r="B372" s="36"/>
      <c r="C372" s="193" t="s">
        <v>407</v>
      </c>
      <c r="D372" s="193" t="s">
        <v>142</v>
      </c>
      <c r="E372" s="194" t="s">
        <v>408</v>
      </c>
      <c r="F372" s="195" t="s">
        <v>409</v>
      </c>
      <c r="G372" s="196" t="s">
        <v>237</v>
      </c>
      <c r="H372" s="197">
        <v>2.4980000000000002</v>
      </c>
      <c r="I372" s="198"/>
      <c r="J372" s="199">
        <f>ROUND(I372*H372,2)</f>
        <v>0</v>
      </c>
      <c r="K372" s="200"/>
      <c r="L372" s="40"/>
      <c r="M372" s="201" t="s">
        <v>1</v>
      </c>
      <c r="N372" s="202" t="s">
        <v>39</v>
      </c>
      <c r="O372" s="72"/>
      <c r="P372" s="203">
        <f>O372*H372</f>
        <v>0</v>
      </c>
      <c r="Q372" s="203">
        <v>0</v>
      </c>
      <c r="R372" s="203">
        <f>Q372*H372</f>
        <v>0</v>
      </c>
      <c r="S372" s="203">
        <v>0</v>
      </c>
      <c r="T372" s="204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205" t="s">
        <v>243</v>
      </c>
      <c r="AT372" s="205" t="s">
        <v>142</v>
      </c>
      <c r="AU372" s="205" t="s">
        <v>84</v>
      </c>
      <c r="AY372" s="18" t="s">
        <v>137</v>
      </c>
      <c r="BE372" s="206">
        <f>IF(N372="základní",J372,0)</f>
        <v>0</v>
      </c>
      <c r="BF372" s="206">
        <f>IF(N372="snížená",J372,0)</f>
        <v>0</v>
      </c>
      <c r="BG372" s="206">
        <f>IF(N372="zákl. přenesená",J372,0)</f>
        <v>0</v>
      </c>
      <c r="BH372" s="206">
        <f>IF(N372="sníž. přenesená",J372,0)</f>
        <v>0</v>
      </c>
      <c r="BI372" s="206">
        <f>IF(N372="nulová",J372,0)</f>
        <v>0</v>
      </c>
      <c r="BJ372" s="18" t="s">
        <v>84</v>
      </c>
      <c r="BK372" s="206">
        <f>ROUND(I372*H372,2)</f>
        <v>0</v>
      </c>
      <c r="BL372" s="18" t="s">
        <v>243</v>
      </c>
      <c r="BM372" s="205" t="s">
        <v>410</v>
      </c>
    </row>
    <row r="373" spans="1:65" s="2" customFormat="1" ht="21.75" customHeight="1">
      <c r="A373" s="35"/>
      <c r="B373" s="36"/>
      <c r="C373" s="193" t="s">
        <v>411</v>
      </c>
      <c r="D373" s="193" t="s">
        <v>142</v>
      </c>
      <c r="E373" s="194" t="s">
        <v>412</v>
      </c>
      <c r="F373" s="195" t="s">
        <v>413</v>
      </c>
      <c r="G373" s="196" t="s">
        <v>237</v>
      </c>
      <c r="H373" s="197">
        <v>2.4980000000000002</v>
      </c>
      <c r="I373" s="198"/>
      <c r="J373" s="199">
        <f>ROUND(I373*H373,2)</f>
        <v>0</v>
      </c>
      <c r="K373" s="200"/>
      <c r="L373" s="40"/>
      <c r="M373" s="201" t="s">
        <v>1</v>
      </c>
      <c r="N373" s="202" t="s">
        <v>39</v>
      </c>
      <c r="O373" s="72"/>
      <c r="P373" s="203">
        <f>O373*H373</f>
        <v>0</v>
      </c>
      <c r="Q373" s="203">
        <v>0</v>
      </c>
      <c r="R373" s="203">
        <f>Q373*H373</f>
        <v>0</v>
      </c>
      <c r="S373" s="203">
        <v>0</v>
      </c>
      <c r="T373" s="204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205" t="s">
        <v>243</v>
      </c>
      <c r="AT373" s="205" t="s">
        <v>142</v>
      </c>
      <c r="AU373" s="205" t="s">
        <v>84</v>
      </c>
      <c r="AY373" s="18" t="s">
        <v>137</v>
      </c>
      <c r="BE373" s="206">
        <f>IF(N373="základní",J373,0)</f>
        <v>0</v>
      </c>
      <c r="BF373" s="206">
        <f>IF(N373="snížená",J373,0)</f>
        <v>0</v>
      </c>
      <c r="BG373" s="206">
        <f>IF(N373="zákl. přenesená",J373,0)</f>
        <v>0</v>
      </c>
      <c r="BH373" s="206">
        <f>IF(N373="sníž. přenesená",J373,0)</f>
        <v>0</v>
      </c>
      <c r="BI373" s="206">
        <f>IF(N373="nulová",J373,0)</f>
        <v>0</v>
      </c>
      <c r="BJ373" s="18" t="s">
        <v>84</v>
      </c>
      <c r="BK373" s="206">
        <f>ROUND(I373*H373,2)</f>
        <v>0</v>
      </c>
      <c r="BL373" s="18" t="s">
        <v>243</v>
      </c>
      <c r="BM373" s="205" t="s">
        <v>414</v>
      </c>
    </row>
    <row r="374" spans="1:65" s="12" customFormat="1" ht="22.9" customHeight="1">
      <c r="B374" s="177"/>
      <c r="C374" s="178"/>
      <c r="D374" s="179" t="s">
        <v>72</v>
      </c>
      <c r="E374" s="191" t="s">
        <v>415</v>
      </c>
      <c r="F374" s="191" t="s">
        <v>416</v>
      </c>
      <c r="G374" s="178"/>
      <c r="H374" s="178"/>
      <c r="I374" s="181"/>
      <c r="J374" s="192">
        <f>BK374</f>
        <v>0</v>
      </c>
      <c r="K374" s="178"/>
      <c r="L374" s="183"/>
      <c r="M374" s="184"/>
      <c r="N374" s="185"/>
      <c r="O374" s="185"/>
      <c r="P374" s="186">
        <f>SUM(P375:P390)</f>
        <v>0</v>
      </c>
      <c r="Q374" s="185"/>
      <c r="R374" s="186">
        <f>SUM(R375:R390)</f>
        <v>5.6363999999999997E-2</v>
      </c>
      <c r="S374" s="185"/>
      <c r="T374" s="187">
        <f>SUM(T375:T390)</f>
        <v>1.503E-2</v>
      </c>
      <c r="AR374" s="188" t="s">
        <v>84</v>
      </c>
      <c r="AT374" s="189" t="s">
        <v>72</v>
      </c>
      <c r="AU374" s="189" t="s">
        <v>80</v>
      </c>
      <c r="AY374" s="188" t="s">
        <v>137</v>
      </c>
      <c r="BK374" s="190">
        <f>SUM(BK375:BK390)</f>
        <v>0</v>
      </c>
    </row>
    <row r="375" spans="1:65" s="2" customFormat="1" ht="16.5" customHeight="1">
      <c r="A375" s="35"/>
      <c r="B375" s="36"/>
      <c r="C375" s="193" t="s">
        <v>417</v>
      </c>
      <c r="D375" s="193" t="s">
        <v>142</v>
      </c>
      <c r="E375" s="194" t="s">
        <v>418</v>
      </c>
      <c r="F375" s="195" t="s">
        <v>419</v>
      </c>
      <c r="G375" s="196" t="s">
        <v>310</v>
      </c>
      <c r="H375" s="197">
        <v>9</v>
      </c>
      <c r="I375" s="198"/>
      <c r="J375" s="199">
        <f>ROUND(I375*H375,2)</f>
        <v>0</v>
      </c>
      <c r="K375" s="200"/>
      <c r="L375" s="40"/>
      <c r="M375" s="201" t="s">
        <v>1</v>
      </c>
      <c r="N375" s="202" t="s">
        <v>39</v>
      </c>
      <c r="O375" s="72"/>
      <c r="P375" s="203">
        <f>O375*H375</f>
        <v>0</v>
      </c>
      <c r="Q375" s="203">
        <v>0</v>
      </c>
      <c r="R375" s="203">
        <f>Q375*H375</f>
        <v>0</v>
      </c>
      <c r="S375" s="203">
        <v>1.67E-3</v>
      </c>
      <c r="T375" s="204">
        <f>S375*H375</f>
        <v>1.503E-2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205" t="s">
        <v>243</v>
      </c>
      <c r="AT375" s="205" t="s">
        <v>142</v>
      </c>
      <c r="AU375" s="205" t="s">
        <v>84</v>
      </c>
      <c r="AY375" s="18" t="s">
        <v>137</v>
      </c>
      <c r="BE375" s="206">
        <f>IF(N375="základní",J375,0)</f>
        <v>0</v>
      </c>
      <c r="BF375" s="206">
        <f>IF(N375="snížená",J375,0)</f>
        <v>0</v>
      </c>
      <c r="BG375" s="206">
        <f>IF(N375="zákl. přenesená",J375,0)</f>
        <v>0</v>
      </c>
      <c r="BH375" s="206">
        <f>IF(N375="sníž. přenesená",J375,0)</f>
        <v>0</v>
      </c>
      <c r="BI375" s="206">
        <f>IF(N375="nulová",J375,0)</f>
        <v>0</v>
      </c>
      <c r="BJ375" s="18" t="s">
        <v>84</v>
      </c>
      <c r="BK375" s="206">
        <f>ROUND(I375*H375,2)</f>
        <v>0</v>
      </c>
      <c r="BL375" s="18" t="s">
        <v>243</v>
      </c>
      <c r="BM375" s="205" t="s">
        <v>420</v>
      </c>
    </row>
    <row r="376" spans="1:65" s="13" customFormat="1" ht="11.25">
      <c r="B376" s="207"/>
      <c r="C376" s="208"/>
      <c r="D376" s="209" t="s">
        <v>149</v>
      </c>
      <c r="E376" s="210" t="s">
        <v>1</v>
      </c>
      <c r="F376" s="211" t="s">
        <v>421</v>
      </c>
      <c r="G376" s="208"/>
      <c r="H376" s="212">
        <v>9</v>
      </c>
      <c r="I376" s="213"/>
      <c r="J376" s="208"/>
      <c r="K376" s="208"/>
      <c r="L376" s="214"/>
      <c r="M376" s="215"/>
      <c r="N376" s="216"/>
      <c r="O376" s="216"/>
      <c r="P376" s="216"/>
      <c r="Q376" s="216"/>
      <c r="R376" s="216"/>
      <c r="S376" s="216"/>
      <c r="T376" s="217"/>
      <c r="AT376" s="218" t="s">
        <v>149</v>
      </c>
      <c r="AU376" s="218" t="s">
        <v>84</v>
      </c>
      <c r="AV376" s="13" t="s">
        <v>84</v>
      </c>
      <c r="AW376" s="13" t="s">
        <v>30</v>
      </c>
      <c r="AX376" s="13" t="s">
        <v>73</v>
      </c>
      <c r="AY376" s="218" t="s">
        <v>137</v>
      </c>
    </row>
    <row r="377" spans="1:65" s="14" customFormat="1" ht="11.25">
      <c r="B377" s="219"/>
      <c r="C377" s="220"/>
      <c r="D377" s="209" t="s">
        <v>149</v>
      </c>
      <c r="E377" s="221" t="s">
        <v>1</v>
      </c>
      <c r="F377" s="222" t="s">
        <v>151</v>
      </c>
      <c r="G377" s="220"/>
      <c r="H377" s="223">
        <v>9</v>
      </c>
      <c r="I377" s="224"/>
      <c r="J377" s="220"/>
      <c r="K377" s="220"/>
      <c r="L377" s="225"/>
      <c r="M377" s="226"/>
      <c r="N377" s="227"/>
      <c r="O377" s="227"/>
      <c r="P377" s="227"/>
      <c r="Q377" s="227"/>
      <c r="R377" s="227"/>
      <c r="S377" s="227"/>
      <c r="T377" s="228"/>
      <c r="AT377" s="229" t="s">
        <v>149</v>
      </c>
      <c r="AU377" s="229" t="s">
        <v>84</v>
      </c>
      <c r="AV377" s="14" t="s">
        <v>147</v>
      </c>
      <c r="AW377" s="14" t="s">
        <v>30</v>
      </c>
      <c r="AX377" s="14" t="s">
        <v>80</v>
      </c>
      <c r="AY377" s="229" t="s">
        <v>137</v>
      </c>
    </row>
    <row r="378" spans="1:65" s="2" customFormat="1" ht="21.75" customHeight="1">
      <c r="A378" s="35"/>
      <c r="B378" s="36"/>
      <c r="C378" s="193" t="s">
        <v>422</v>
      </c>
      <c r="D378" s="193" t="s">
        <v>142</v>
      </c>
      <c r="E378" s="194" t="s">
        <v>423</v>
      </c>
      <c r="F378" s="195" t="s">
        <v>424</v>
      </c>
      <c r="G378" s="196" t="s">
        <v>145</v>
      </c>
      <c r="H378" s="197">
        <v>6</v>
      </c>
      <c r="I378" s="198"/>
      <c r="J378" s="199">
        <f>ROUND(I378*H378,2)</f>
        <v>0</v>
      </c>
      <c r="K378" s="200"/>
      <c r="L378" s="40"/>
      <c r="M378" s="201" t="s">
        <v>1</v>
      </c>
      <c r="N378" s="202" t="s">
        <v>39</v>
      </c>
      <c r="O378" s="72"/>
      <c r="P378" s="203">
        <f>O378*H378</f>
        <v>0</v>
      </c>
      <c r="Q378" s="203">
        <v>5.9899999999999997E-3</v>
      </c>
      <c r="R378" s="203">
        <f>Q378*H378</f>
        <v>3.594E-2</v>
      </c>
      <c r="S378" s="203">
        <v>0</v>
      </c>
      <c r="T378" s="204">
        <f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205" t="s">
        <v>243</v>
      </c>
      <c r="AT378" s="205" t="s">
        <v>142</v>
      </c>
      <c r="AU378" s="205" t="s">
        <v>84</v>
      </c>
      <c r="AY378" s="18" t="s">
        <v>137</v>
      </c>
      <c r="BE378" s="206">
        <f>IF(N378="základní",J378,0)</f>
        <v>0</v>
      </c>
      <c r="BF378" s="206">
        <f>IF(N378="snížená",J378,0)</f>
        <v>0</v>
      </c>
      <c r="BG378" s="206">
        <f>IF(N378="zákl. přenesená",J378,0)</f>
        <v>0</v>
      </c>
      <c r="BH378" s="206">
        <f>IF(N378="sníž. přenesená",J378,0)</f>
        <v>0</v>
      </c>
      <c r="BI378" s="206">
        <f>IF(N378="nulová",J378,0)</f>
        <v>0</v>
      </c>
      <c r="BJ378" s="18" t="s">
        <v>84</v>
      </c>
      <c r="BK378" s="206">
        <f>ROUND(I378*H378,2)</f>
        <v>0</v>
      </c>
      <c r="BL378" s="18" t="s">
        <v>243</v>
      </c>
      <c r="BM378" s="205" t="s">
        <v>425</v>
      </c>
    </row>
    <row r="379" spans="1:65" s="13" customFormat="1" ht="11.25">
      <c r="B379" s="207"/>
      <c r="C379" s="208"/>
      <c r="D379" s="209" t="s">
        <v>149</v>
      </c>
      <c r="E379" s="210" t="s">
        <v>1</v>
      </c>
      <c r="F379" s="211" t="s">
        <v>385</v>
      </c>
      <c r="G379" s="208"/>
      <c r="H379" s="212">
        <v>6</v>
      </c>
      <c r="I379" s="213"/>
      <c r="J379" s="208"/>
      <c r="K379" s="208"/>
      <c r="L379" s="214"/>
      <c r="M379" s="215"/>
      <c r="N379" s="216"/>
      <c r="O379" s="216"/>
      <c r="P379" s="216"/>
      <c r="Q379" s="216"/>
      <c r="R379" s="216"/>
      <c r="S379" s="216"/>
      <c r="T379" s="217"/>
      <c r="AT379" s="218" t="s">
        <v>149</v>
      </c>
      <c r="AU379" s="218" t="s">
        <v>84</v>
      </c>
      <c r="AV379" s="13" t="s">
        <v>84</v>
      </c>
      <c r="AW379" s="13" t="s">
        <v>30</v>
      </c>
      <c r="AX379" s="13" t="s">
        <v>73</v>
      </c>
      <c r="AY379" s="218" t="s">
        <v>137</v>
      </c>
    </row>
    <row r="380" spans="1:65" s="14" customFormat="1" ht="11.25">
      <c r="B380" s="219"/>
      <c r="C380" s="220"/>
      <c r="D380" s="209" t="s">
        <v>149</v>
      </c>
      <c r="E380" s="221" t="s">
        <v>1</v>
      </c>
      <c r="F380" s="222" t="s">
        <v>151</v>
      </c>
      <c r="G380" s="220"/>
      <c r="H380" s="223">
        <v>6</v>
      </c>
      <c r="I380" s="224"/>
      <c r="J380" s="220"/>
      <c r="K380" s="220"/>
      <c r="L380" s="225"/>
      <c r="M380" s="226"/>
      <c r="N380" s="227"/>
      <c r="O380" s="227"/>
      <c r="P380" s="227"/>
      <c r="Q380" s="227"/>
      <c r="R380" s="227"/>
      <c r="S380" s="227"/>
      <c r="T380" s="228"/>
      <c r="AT380" s="229" t="s">
        <v>149</v>
      </c>
      <c r="AU380" s="229" t="s">
        <v>84</v>
      </c>
      <c r="AV380" s="14" t="s">
        <v>147</v>
      </c>
      <c r="AW380" s="14" t="s">
        <v>30</v>
      </c>
      <c r="AX380" s="14" t="s">
        <v>80</v>
      </c>
      <c r="AY380" s="229" t="s">
        <v>137</v>
      </c>
    </row>
    <row r="381" spans="1:65" s="2" customFormat="1" ht="21.75" customHeight="1">
      <c r="A381" s="35"/>
      <c r="B381" s="36"/>
      <c r="C381" s="193" t="s">
        <v>426</v>
      </c>
      <c r="D381" s="193" t="s">
        <v>142</v>
      </c>
      <c r="E381" s="194" t="s">
        <v>427</v>
      </c>
      <c r="F381" s="195" t="s">
        <v>428</v>
      </c>
      <c r="G381" s="196" t="s">
        <v>310</v>
      </c>
      <c r="H381" s="197">
        <v>9.1999999999999993</v>
      </c>
      <c r="I381" s="198"/>
      <c r="J381" s="199">
        <f>ROUND(I381*H381,2)</f>
        <v>0</v>
      </c>
      <c r="K381" s="200"/>
      <c r="L381" s="40"/>
      <c r="M381" s="201" t="s">
        <v>1</v>
      </c>
      <c r="N381" s="202" t="s">
        <v>39</v>
      </c>
      <c r="O381" s="72"/>
      <c r="P381" s="203">
        <f>O381*H381</f>
        <v>0</v>
      </c>
      <c r="Q381" s="203">
        <v>2.2200000000000002E-3</v>
      </c>
      <c r="R381" s="203">
        <f>Q381*H381</f>
        <v>2.0424000000000001E-2</v>
      </c>
      <c r="S381" s="203">
        <v>0</v>
      </c>
      <c r="T381" s="204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205" t="s">
        <v>243</v>
      </c>
      <c r="AT381" s="205" t="s">
        <v>142</v>
      </c>
      <c r="AU381" s="205" t="s">
        <v>84</v>
      </c>
      <c r="AY381" s="18" t="s">
        <v>137</v>
      </c>
      <c r="BE381" s="206">
        <f>IF(N381="základní",J381,0)</f>
        <v>0</v>
      </c>
      <c r="BF381" s="206">
        <f>IF(N381="snížená",J381,0)</f>
        <v>0</v>
      </c>
      <c r="BG381" s="206">
        <f>IF(N381="zákl. přenesená",J381,0)</f>
        <v>0</v>
      </c>
      <c r="BH381" s="206">
        <f>IF(N381="sníž. přenesená",J381,0)</f>
        <v>0</v>
      </c>
      <c r="BI381" s="206">
        <f>IF(N381="nulová",J381,0)</f>
        <v>0</v>
      </c>
      <c r="BJ381" s="18" t="s">
        <v>84</v>
      </c>
      <c r="BK381" s="206">
        <f>ROUND(I381*H381,2)</f>
        <v>0</v>
      </c>
      <c r="BL381" s="18" t="s">
        <v>243</v>
      </c>
      <c r="BM381" s="205" t="s">
        <v>429</v>
      </c>
    </row>
    <row r="382" spans="1:65" s="13" customFormat="1" ht="11.25">
      <c r="B382" s="207"/>
      <c r="C382" s="208"/>
      <c r="D382" s="209" t="s">
        <v>149</v>
      </c>
      <c r="E382" s="210" t="s">
        <v>1</v>
      </c>
      <c r="F382" s="211" t="s">
        <v>430</v>
      </c>
      <c r="G382" s="208"/>
      <c r="H382" s="212">
        <v>5.4</v>
      </c>
      <c r="I382" s="213"/>
      <c r="J382" s="208"/>
      <c r="K382" s="208"/>
      <c r="L382" s="214"/>
      <c r="M382" s="215"/>
      <c r="N382" s="216"/>
      <c r="O382" s="216"/>
      <c r="P382" s="216"/>
      <c r="Q382" s="216"/>
      <c r="R382" s="216"/>
      <c r="S382" s="216"/>
      <c r="T382" s="217"/>
      <c r="AT382" s="218" t="s">
        <v>149</v>
      </c>
      <c r="AU382" s="218" t="s">
        <v>84</v>
      </c>
      <c r="AV382" s="13" t="s">
        <v>84</v>
      </c>
      <c r="AW382" s="13" t="s">
        <v>30</v>
      </c>
      <c r="AX382" s="13" t="s">
        <v>73</v>
      </c>
      <c r="AY382" s="218" t="s">
        <v>137</v>
      </c>
    </row>
    <row r="383" spans="1:65" s="14" customFormat="1" ht="11.25">
      <c r="B383" s="219"/>
      <c r="C383" s="220"/>
      <c r="D383" s="209" t="s">
        <v>149</v>
      </c>
      <c r="E383" s="221" t="s">
        <v>1</v>
      </c>
      <c r="F383" s="222" t="s">
        <v>151</v>
      </c>
      <c r="G383" s="220"/>
      <c r="H383" s="223">
        <v>5.4</v>
      </c>
      <c r="I383" s="224"/>
      <c r="J383" s="220"/>
      <c r="K383" s="220"/>
      <c r="L383" s="225"/>
      <c r="M383" s="226"/>
      <c r="N383" s="227"/>
      <c r="O383" s="227"/>
      <c r="P383" s="227"/>
      <c r="Q383" s="227"/>
      <c r="R383" s="227"/>
      <c r="S383" s="227"/>
      <c r="T383" s="228"/>
      <c r="AT383" s="229" t="s">
        <v>149</v>
      </c>
      <c r="AU383" s="229" t="s">
        <v>84</v>
      </c>
      <c r="AV383" s="14" t="s">
        <v>147</v>
      </c>
      <c r="AW383" s="14" t="s">
        <v>30</v>
      </c>
      <c r="AX383" s="14" t="s">
        <v>73</v>
      </c>
      <c r="AY383" s="229" t="s">
        <v>137</v>
      </c>
    </row>
    <row r="384" spans="1:65" s="13" customFormat="1" ht="11.25">
      <c r="B384" s="207"/>
      <c r="C384" s="208"/>
      <c r="D384" s="209" t="s">
        <v>149</v>
      </c>
      <c r="E384" s="210" t="s">
        <v>1</v>
      </c>
      <c r="F384" s="211" t="s">
        <v>431</v>
      </c>
      <c r="G384" s="208"/>
      <c r="H384" s="212">
        <v>1.8</v>
      </c>
      <c r="I384" s="213"/>
      <c r="J384" s="208"/>
      <c r="K384" s="208"/>
      <c r="L384" s="214"/>
      <c r="M384" s="215"/>
      <c r="N384" s="216"/>
      <c r="O384" s="216"/>
      <c r="P384" s="216"/>
      <c r="Q384" s="216"/>
      <c r="R384" s="216"/>
      <c r="S384" s="216"/>
      <c r="T384" s="217"/>
      <c r="AT384" s="218" t="s">
        <v>149</v>
      </c>
      <c r="AU384" s="218" t="s">
        <v>84</v>
      </c>
      <c r="AV384" s="13" t="s">
        <v>84</v>
      </c>
      <c r="AW384" s="13" t="s">
        <v>30</v>
      </c>
      <c r="AX384" s="13" t="s">
        <v>73</v>
      </c>
      <c r="AY384" s="218" t="s">
        <v>137</v>
      </c>
    </row>
    <row r="385" spans="1:65" s="14" customFormat="1" ht="11.25">
      <c r="B385" s="219"/>
      <c r="C385" s="220"/>
      <c r="D385" s="209" t="s">
        <v>149</v>
      </c>
      <c r="E385" s="221" t="s">
        <v>1</v>
      </c>
      <c r="F385" s="222" t="s">
        <v>151</v>
      </c>
      <c r="G385" s="220"/>
      <c r="H385" s="223">
        <v>1.8</v>
      </c>
      <c r="I385" s="224"/>
      <c r="J385" s="220"/>
      <c r="K385" s="220"/>
      <c r="L385" s="225"/>
      <c r="M385" s="226"/>
      <c r="N385" s="227"/>
      <c r="O385" s="227"/>
      <c r="P385" s="227"/>
      <c r="Q385" s="227"/>
      <c r="R385" s="227"/>
      <c r="S385" s="227"/>
      <c r="T385" s="228"/>
      <c r="AT385" s="229" t="s">
        <v>149</v>
      </c>
      <c r="AU385" s="229" t="s">
        <v>84</v>
      </c>
      <c r="AV385" s="14" t="s">
        <v>147</v>
      </c>
      <c r="AW385" s="14" t="s">
        <v>30</v>
      </c>
      <c r="AX385" s="14" t="s">
        <v>73</v>
      </c>
      <c r="AY385" s="229" t="s">
        <v>137</v>
      </c>
    </row>
    <row r="386" spans="1:65" s="13" customFormat="1" ht="11.25">
      <c r="B386" s="207"/>
      <c r="C386" s="208"/>
      <c r="D386" s="209" t="s">
        <v>149</v>
      </c>
      <c r="E386" s="210" t="s">
        <v>1</v>
      </c>
      <c r="F386" s="211" t="s">
        <v>432</v>
      </c>
      <c r="G386" s="208"/>
      <c r="H386" s="212">
        <v>2</v>
      </c>
      <c r="I386" s="213"/>
      <c r="J386" s="208"/>
      <c r="K386" s="208"/>
      <c r="L386" s="214"/>
      <c r="M386" s="215"/>
      <c r="N386" s="216"/>
      <c r="O386" s="216"/>
      <c r="P386" s="216"/>
      <c r="Q386" s="216"/>
      <c r="R386" s="216"/>
      <c r="S386" s="216"/>
      <c r="T386" s="217"/>
      <c r="AT386" s="218" t="s">
        <v>149</v>
      </c>
      <c r="AU386" s="218" t="s">
        <v>84</v>
      </c>
      <c r="AV386" s="13" t="s">
        <v>84</v>
      </c>
      <c r="AW386" s="13" t="s">
        <v>30</v>
      </c>
      <c r="AX386" s="13" t="s">
        <v>73</v>
      </c>
      <c r="AY386" s="218" t="s">
        <v>137</v>
      </c>
    </row>
    <row r="387" spans="1:65" s="14" customFormat="1" ht="11.25">
      <c r="B387" s="219"/>
      <c r="C387" s="220"/>
      <c r="D387" s="209" t="s">
        <v>149</v>
      </c>
      <c r="E387" s="221" t="s">
        <v>1</v>
      </c>
      <c r="F387" s="222" t="s">
        <v>151</v>
      </c>
      <c r="G387" s="220"/>
      <c r="H387" s="223">
        <v>2</v>
      </c>
      <c r="I387" s="224"/>
      <c r="J387" s="220"/>
      <c r="K387" s="220"/>
      <c r="L387" s="225"/>
      <c r="M387" s="226"/>
      <c r="N387" s="227"/>
      <c r="O387" s="227"/>
      <c r="P387" s="227"/>
      <c r="Q387" s="227"/>
      <c r="R387" s="227"/>
      <c r="S387" s="227"/>
      <c r="T387" s="228"/>
      <c r="AT387" s="229" t="s">
        <v>149</v>
      </c>
      <c r="AU387" s="229" t="s">
        <v>84</v>
      </c>
      <c r="AV387" s="14" t="s">
        <v>147</v>
      </c>
      <c r="AW387" s="14" t="s">
        <v>30</v>
      </c>
      <c r="AX387" s="14" t="s">
        <v>73</v>
      </c>
      <c r="AY387" s="229" t="s">
        <v>137</v>
      </c>
    </row>
    <row r="388" spans="1:65" s="16" customFormat="1" ht="11.25">
      <c r="B388" s="251"/>
      <c r="C388" s="252"/>
      <c r="D388" s="209" t="s">
        <v>149</v>
      </c>
      <c r="E388" s="253" t="s">
        <v>1</v>
      </c>
      <c r="F388" s="254" t="s">
        <v>202</v>
      </c>
      <c r="G388" s="252"/>
      <c r="H388" s="255">
        <v>9.1999999999999993</v>
      </c>
      <c r="I388" s="256"/>
      <c r="J388" s="252"/>
      <c r="K388" s="252"/>
      <c r="L388" s="257"/>
      <c r="M388" s="258"/>
      <c r="N388" s="259"/>
      <c r="O388" s="259"/>
      <c r="P388" s="259"/>
      <c r="Q388" s="259"/>
      <c r="R388" s="259"/>
      <c r="S388" s="259"/>
      <c r="T388" s="260"/>
      <c r="AT388" s="261" t="s">
        <v>149</v>
      </c>
      <c r="AU388" s="261" t="s">
        <v>84</v>
      </c>
      <c r="AV388" s="16" t="s">
        <v>146</v>
      </c>
      <c r="AW388" s="16" t="s">
        <v>30</v>
      </c>
      <c r="AX388" s="16" t="s">
        <v>80</v>
      </c>
      <c r="AY388" s="261" t="s">
        <v>137</v>
      </c>
    </row>
    <row r="389" spans="1:65" s="2" customFormat="1" ht="21.75" customHeight="1">
      <c r="A389" s="35"/>
      <c r="B389" s="36"/>
      <c r="C389" s="193" t="s">
        <v>433</v>
      </c>
      <c r="D389" s="193" t="s">
        <v>142</v>
      </c>
      <c r="E389" s="194" t="s">
        <v>434</v>
      </c>
      <c r="F389" s="195" t="s">
        <v>435</v>
      </c>
      <c r="G389" s="196" t="s">
        <v>237</v>
      </c>
      <c r="H389" s="197">
        <v>5.6000000000000001E-2</v>
      </c>
      <c r="I389" s="198"/>
      <c r="J389" s="199">
        <f>ROUND(I389*H389,2)</f>
        <v>0</v>
      </c>
      <c r="K389" s="200"/>
      <c r="L389" s="40"/>
      <c r="M389" s="201" t="s">
        <v>1</v>
      </c>
      <c r="N389" s="202" t="s">
        <v>39</v>
      </c>
      <c r="O389" s="72"/>
      <c r="P389" s="203">
        <f>O389*H389</f>
        <v>0</v>
      </c>
      <c r="Q389" s="203">
        <v>0</v>
      </c>
      <c r="R389" s="203">
        <f>Q389*H389</f>
        <v>0</v>
      </c>
      <c r="S389" s="203">
        <v>0</v>
      </c>
      <c r="T389" s="204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205" t="s">
        <v>243</v>
      </c>
      <c r="AT389" s="205" t="s">
        <v>142</v>
      </c>
      <c r="AU389" s="205" t="s">
        <v>84</v>
      </c>
      <c r="AY389" s="18" t="s">
        <v>137</v>
      </c>
      <c r="BE389" s="206">
        <f>IF(N389="základní",J389,0)</f>
        <v>0</v>
      </c>
      <c r="BF389" s="206">
        <f>IF(N389="snížená",J389,0)</f>
        <v>0</v>
      </c>
      <c r="BG389" s="206">
        <f>IF(N389="zákl. přenesená",J389,0)</f>
        <v>0</v>
      </c>
      <c r="BH389" s="206">
        <f>IF(N389="sníž. přenesená",J389,0)</f>
        <v>0</v>
      </c>
      <c r="BI389" s="206">
        <f>IF(N389="nulová",J389,0)</f>
        <v>0</v>
      </c>
      <c r="BJ389" s="18" t="s">
        <v>84</v>
      </c>
      <c r="BK389" s="206">
        <f>ROUND(I389*H389,2)</f>
        <v>0</v>
      </c>
      <c r="BL389" s="18" t="s">
        <v>243</v>
      </c>
      <c r="BM389" s="205" t="s">
        <v>436</v>
      </c>
    </row>
    <row r="390" spans="1:65" s="2" customFormat="1" ht="21.75" customHeight="1">
      <c r="A390" s="35"/>
      <c r="B390" s="36"/>
      <c r="C390" s="193" t="s">
        <v>437</v>
      </c>
      <c r="D390" s="193" t="s">
        <v>142</v>
      </c>
      <c r="E390" s="194" t="s">
        <v>438</v>
      </c>
      <c r="F390" s="195" t="s">
        <v>439</v>
      </c>
      <c r="G390" s="196" t="s">
        <v>237</v>
      </c>
      <c r="H390" s="197">
        <v>5.6000000000000001E-2</v>
      </c>
      <c r="I390" s="198"/>
      <c r="J390" s="199">
        <f>ROUND(I390*H390,2)</f>
        <v>0</v>
      </c>
      <c r="K390" s="200"/>
      <c r="L390" s="40"/>
      <c r="M390" s="201" t="s">
        <v>1</v>
      </c>
      <c r="N390" s="202" t="s">
        <v>39</v>
      </c>
      <c r="O390" s="72"/>
      <c r="P390" s="203">
        <f>O390*H390</f>
        <v>0</v>
      </c>
      <c r="Q390" s="203">
        <v>0</v>
      </c>
      <c r="R390" s="203">
        <f>Q390*H390</f>
        <v>0</v>
      </c>
      <c r="S390" s="203">
        <v>0</v>
      </c>
      <c r="T390" s="204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205" t="s">
        <v>243</v>
      </c>
      <c r="AT390" s="205" t="s">
        <v>142</v>
      </c>
      <c r="AU390" s="205" t="s">
        <v>84</v>
      </c>
      <c r="AY390" s="18" t="s">
        <v>137</v>
      </c>
      <c r="BE390" s="206">
        <f>IF(N390="základní",J390,0)</f>
        <v>0</v>
      </c>
      <c r="BF390" s="206">
        <f>IF(N390="snížená",J390,0)</f>
        <v>0</v>
      </c>
      <c r="BG390" s="206">
        <f>IF(N390="zákl. přenesená",J390,0)</f>
        <v>0</v>
      </c>
      <c r="BH390" s="206">
        <f>IF(N390="sníž. přenesená",J390,0)</f>
        <v>0</v>
      </c>
      <c r="BI390" s="206">
        <f>IF(N390="nulová",J390,0)</f>
        <v>0</v>
      </c>
      <c r="BJ390" s="18" t="s">
        <v>84</v>
      </c>
      <c r="BK390" s="206">
        <f>ROUND(I390*H390,2)</f>
        <v>0</v>
      </c>
      <c r="BL390" s="18" t="s">
        <v>243</v>
      </c>
      <c r="BM390" s="205" t="s">
        <v>440</v>
      </c>
    </row>
    <row r="391" spans="1:65" s="12" customFormat="1" ht="22.9" customHeight="1">
      <c r="B391" s="177"/>
      <c r="C391" s="178"/>
      <c r="D391" s="179" t="s">
        <v>72</v>
      </c>
      <c r="E391" s="191" t="s">
        <v>441</v>
      </c>
      <c r="F391" s="191" t="s">
        <v>442</v>
      </c>
      <c r="G391" s="178"/>
      <c r="H391" s="178"/>
      <c r="I391" s="181"/>
      <c r="J391" s="192">
        <f>BK391</f>
        <v>0</v>
      </c>
      <c r="K391" s="178"/>
      <c r="L391" s="183"/>
      <c r="M391" s="184"/>
      <c r="N391" s="185"/>
      <c r="O391" s="185"/>
      <c r="P391" s="186">
        <f>SUM(P392:P411)</f>
        <v>0</v>
      </c>
      <c r="Q391" s="185"/>
      <c r="R391" s="186">
        <f>SUM(R392:R411)</f>
        <v>2.9275000000000002</v>
      </c>
      <c r="S391" s="185"/>
      <c r="T391" s="187">
        <f>SUM(T392:T411)</f>
        <v>2.254</v>
      </c>
      <c r="AR391" s="188" t="s">
        <v>84</v>
      </c>
      <c r="AT391" s="189" t="s">
        <v>72</v>
      </c>
      <c r="AU391" s="189" t="s">
        <v>80</v>
      </c>
      <c r="AY391" s="188" t="s">
        <v>137</v>
      </c>
      <c r="BK391" s="190">
        <f>SUM(BK392:BK411)</f>
        <v>0</v>
      </c>
    </row>
    <row r="392" spans="1:65" s="2" customFormat="1" ht="21.75" customHeight="1">
      <c r="A392" s="35"/>
      <c r="B392" s="36"/>
      <c r="C392" s="193" t="s">
        <v>443</v>
      </c>
      <c r="D392" s="193" t="s">
        <v>142</v>
      </c>
      <c r="E392" s="194" t="s">
        <v>444</v>
      </c>
      <c r="F392" s="195" t="s">
        <v>445</v>
      </c>
      <c r="G392" s="196" t="s">
        <v>145</v>
      </c>
      <c r="H392" s="197">
        <v>50</v>
      </c>
      <c r="I392" s="198"/>
      <c r="J392" s="199">
        <f>ROUND(I392*H392,2)</f>
        <v>0</v>
      </c>
      <c r="K392" s="200"/>
      <c r="L392" s="40"/>
      <c r="M392" s="201" t="s">
        <v>1</v>
      </c>
      <c r="N392" s="202" t="s">
        <v>39</v>
      </c>
      <c r="O392" s="72"/>
      <c r="P392" s="203">
        <f>O392*H392</f>
        <v>0</v>
      </c>
      <c r="Q392" s="203">
        <v>0</v>
      </c>
      <c r="R392" s="203">
        <f>Q392*H392</f>
        <v>0</v>
      </c>
      <c r="S392" s="203">
        <v>4.5080000000000002E-2</v>
      </c>
      <c r="T392" s="204">
        <f>S392*H392</f>
        <v>2.254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205" t="s">
        <v>243</v>
      </c>
      <c r="AT392" s="205" t="s">
        <v>142</v>
      </c>
      <c r="AU392" s="205" t="s">
        <v>84</v>
      </c>
      <c r="AY392" s="18" t="s">
        <v>137</v>
      </c>
      <c r="BE392" s="206">
        <f>IF(N392="základní",J392,0)</f>
        <v>0</v>
      </c>
      <c r="BF392" s="206">
        <f>IF(N392="snížená",J392,0)</f>
        <v>0</v>
      </c>
      <c r="BG392" s="206">
        <f>IF(N392="zákl. přenesená",J392,0)</f>
        <v>0</v>
      </c>
      <c r="BH392" s="206">
        <f>IF(N392="sníž. přenesená",J392,0)</f>
        <v>0</v>
      </c>
      <c r="BI392" s="206">
        <f>IF(N392="nulová",J392,0)</f>
        <v>0</v>
      </c>
      <c r="BJ392" s="18" t="s">
        <v>84</v>
      </c>
      <c r="BK392" s="206">
        <f>ROUND(I392*H392,2)</f>
        <v>0</v>
      </c>
      <c r="BL392" s="18" t="s">
        <v>243</v>
      </c>
      <c r="BM392" s="205" t="s">
        <v>446</v>
      </c>
    </row>
    <row r="393" spans="1:65" s="13" customFormat="1" ht="11.25">
      <c r="B393" s="207"/>
      <c r="C393" s="208"/>
      <c r="D393" s="209" t="s">
        <v>149</v>
      </c>
      <c r="E393" s="210" t="s">
        <v>1</v>
      </c>
      <c r="F393" s="211" t="s">
        <v>447</v>
      </c>
      <c r="G393" s="208"/>
      <c r="H393" s="212">
        <v>50</v>
      </c>
      <c r="I393" s="213"/>
      <c r="J393" s="208"/>
      <c r="K393" s="208"/>
      <c r="L393" s="214"/>
      <c r="M393" s="215"/>
      <c r="N393" s="216"/>
      <c r="O393" s="216"/>
      <c r="P393" s="216"/>
      <c r="Q393" s="216"/>
      <c r="R393" s="216"/>
      <c r="S393" s="216"/>
      <c r="T393" s="217"/>
      <c r="AT393" s="218" t="s">
        <v>149</v>
      </c>
      <c r="AU393" s="218" t="s">
        <v>84</v>
      </c>
      <c r="AV393" s="13" t="s">
        <v>84</v>
      </c>
      <c r="AW393" s="13" t="s">
        <v>30</v>
      </c>
      <c r="AX393" s="13" t="s">
        <v>73</v>
      </c>
      <c r="AY393" s="218" t="s">
        <v>137</v>
      </c>
    </row>
    <row r="394" spans="1:65" s="14" customFormat="1" ht="11.25">
      <c r="B394" s="219"/>
      <c r="C394" s="220"/>
      <c r="D394" s="209" t="s">
        <v>149</v>
      </c>
      <c r="E394" s="221" t="s">
        <v>1</v>
      </c>
      <c r="F394" s="222" t="s">
        <v>151</v>
      </c>
      <c r="G394" s="220"/>
      <c r="H394" s="223">
        <v>50</v>
      </c>
      <c r="I394" s="224"/>
      <c r="J394" s="220"/>
      <c r="K394" s="220"/>
      <c r="L394" s="225"/>
      <c r="M394" s="226"/>
      <c r="N394" s="227"/>
      <c r="O394" s="227"/>
      <c r="P394" s="227"/>
      <c r="Q394" s="227"/>
      <c r="R394" s="227"/>
      <c r="S394" s="227"/>
      <c r="T394" s="228"/>
      <c r="AT394" s="229" t="s">
        <v>149</v>
      </c>
      <c r="AU394" s="229" t="s">
        <v>84</v>
      </c>
      <c r="AV394" s="14" t="s">
        <v>147</v>
      </c>
      <c r="AW394" s="14" t="s">
        <v>30</v>
      </c>
      <c r="AX394" s="14" t="s">
        <v>80</v>
      </c>
      <c r="AY394" s="229" t="s">
        <v>137</v>
      </c>
    </row>
    <row r="395" spans="1:65" s="2" customFormat="1" ht="21.75" customHeight="1">
      <c r="A395" s="35"/>
      <c r="B395" s="36"/>
      <c r="C395" s="193" t="s">
        <v>448</v>
      </c>
      <c r="D395" s="193" t="s">
        <v>142</v>
      </c>
      <c r="E395" s="194" t="s">
        <v>449</v>
      </c>
      <c r="F395" s="195" t="s">
        <v>450</v>
      </c>
      <c r="G395" s="196" t="s">
        <v>145</v>
      </c>
      <c r="H395" s="197">
        <v>50</v>
      </c>
      <c r="I395" s="198"/>
      <c r="J395" s="199">
        <f>ROUND(I395*H395,2)</f>
        <v>0</v>
      </c>
      <c r="K395" s="200"/>
      <c r="L395" s="40"/>
      <c r="M395" s="201" t="s">
        <v>1</v>
      </c>
      <c r="N395" s="202" t="s">
        <v>39</v>
      </c>
      <c r="O395" s="72"/>
      <c r="P395" s="203">
        <f>O395*H395</f>
        <v>0</v>
      </c>
      <c r="Q395" s="203">
        <v>0</v>
      </c>
      <c r="R395" s="203">
        <f>Q395*H395</f>
        <v>0</v>
      </c>
      <c r="S395" s="203">
        <v>0</v>
      </c>
      <c r="T395" s="204">
        <f>S395*H395</f>
        <v>0</v>
      </c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R395" s="205" t="s">
        <v>243</v>
      </c>
      <c r="AT395" s="205" t="s">
        <v>142</v>
      </c>
      <c r="AU395" s="205" t="s">
        <v>84</v>
      </c>
      <c r="AY395" s="18" t="s">
        <v>137</v>
      </c>
      <c r="BE395" s="206">
        <f>IF(N395="základní",J395,0)</f>
        <v>0</v>
      </c>
      <c r="BF395" s="206">
        <f>IF(N395="snížená",J395,0)</f>
        <v>0</v>
      </c>
      <c r="BG395" s="206">
        <f>IF(N395="zákl. přenesená",J395,0)</f>
        <v>0</v>
      </c>
      <c r="BH395" s="206">
        <f>IF(N395="sníž. přenesená",J395,0)</f>
        <v>0</v>
      </c>
      <c r="BI395" s="206">
        <f>IF(N395="nulová",J395,0)</f>
        <v>0</v>
      </c>
      <c r="BJ395" s="18" t="s">
        <v>84</v>
      </c>
      <c r="BK395" s="206">
        <f>ROUND(I395*H395,2)</f>
        <v>0</v>
      </c>
      <c r="BL395" s="18" t="s">
        <v>243</v>
      </c>
      <c r="BM395" s="205" t="s">
        <v>451</v>
      </c>
    </row>
    <row r="396" spans="1:65" s="13" customFormat="1" ht="11.25">
      <c r="B396" s="207"/>
      <c r="C396" s="208"/>
      <c r="D396" s="209" t="s">
        <v>149</v>
      </c>
      <c r="E396" s="210" t="s">
        <v>1</v>
      </c>
      <c r="F396" s="211" t="s">
        <v>437</v>
      </c>
      <c r="G396" s="208"/>
      <c r="H396" s="212">
        <v>50</v>
      </c>
      <c r="I396" s="213"/>
      <c r="J396" s="208"/>
      <c r="K396" s="208"/>
      <c r="L396" s="214"/>
      <c r="M396" s="215"/>
      <c r="N396" s="216"/>
      <c r="O396" s="216"/>
      <c r="P396" s="216"/>
      <c r="Q396" s="216"/>
      <c r="R396" s="216"/>
      <c r="S396" s="216"/>
      <c r="T396" s="217"/>
      <c r="AT396" s="218" t="s">
        <v>149</v>
      </c>
      <c r="AU396" s="218" t="s">
        <v>84</v>
      </c>
      <c r="AV396" s="13" t="s">
        <v>84</v>
      </c>
      <c r="AW396" s="13" t="s">
        <v>30</v>
      </c>
      <c r="AX396" s="13" t="s">
        <v>80</v>
      </c>
      <c r="AY396" s="218" t="s">
        <v>137</v>
      </c>
    </row>
    <row r="397" spans="1:65" s="2" customFormat="1" ht="33" customHeight="1">
      <c r="A397" s="35"/>
      <c r="B397" s="36"/>
      <c r="C397" s="193" t="s">
        <v>452</v>
      </c>
      <c r="D397" s="193" t="s">
        <v>142</v>
      </c>
      <c r="E397" s="194" t="s">
        <v>453</v>
      </c>
      <c r="F397" s="195" t="s">
        <v>454</v>
      </c>
      <c r="G397" s="196" t="s">
        <v>145</v>
      </c>
      <c r="H397" s="197">
        <v>50</v>
      </c>
      <c r="I397" s="198"/>
      <c r="J397" s="199">
        <f>ROUND(I397*H397,2)</f>
        <v>0</v>
      </c>
      <c r="K397" s="200"/>
      <c r="L397" s="40"/>
      <c r="M397" s="201" t="s">
        <v>1</v>
      </c>
      <c r="N397" s="202" t="s">
        <v>39</v>
      </c>
      <c r="O397" s="72"/>
      <c r="P397" s="203">
        <f>O397*H397</f>
        <v>0</v>
      </c>
      <c r="Q397" s="203">
        <v>4.444E-2</v>
      </c>
      <c r="R397" s="203">
        <f>Q397*H397</f>
        <v>2.222</v>
      </c>
      <c r="S397" s="203">
        <v>0</v>
      </c>
      <c r="T397" s="204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205" t="s">
        <v>243</v>
      </c>
      <c r="AT397" s="205" t="s">
        <v>142</v>
      </c>
      <c r="AU397" s="205" t="s">
        <v>84</v>
      </c>
      <c r="AY397" s="18" t="s">
        <v>137</v>
      </c>
      <c r="BE397" s="206">
        <f>IF(N397="základní",J397,0)</f>
        <v>0</v>
      </c>
      <c r="BF397" s="206">
        <f>IF(N397="snížená",J397,0)</f>
        <v>0</v>
      </c>
      <c r="BG397" s="206">
        <f>IF(N397="zákl. přenesená",J397,0)</f>
        <v>0</v>
      </c>
      <c r="BH397" s="206">
        <f>IF(N397="sníž. přenesená",J397,0)</f>
        <v>0</v>
      </c>
      <c r="BI397" s="206">
        <f>IF(N397="nulová",J397,0)</f>
        <v>0</v>
      </c>
      <c r="BJ397" s="18" t="s">
        <v>84</v>
      </c>
      <c r="BK397" s="206">
        <f>ROUND(I397*H397,2)</f>
        <v>0</v>
      </c>
      <c r="BL397" s="18" t="s">
        <v>243</v>
      </c>
      <c r="BM397" s="205" t="s">
        <v>455</v>
      </c>
    </row>
    <row r="398" spans="1:65" s="13" customFormat="1" ht="22.5">
      <c r="B398" s="207"/>
      <c r="C398" s="208"/>
      <c r="D398" s="209" t="s">
        <v>149</v>
      </c>
      <c r="E398" s="210" t="s">
        <v>1</v>
      </c>
      <c r="F398" s="211" t="s">
        <v>456</v>
      </c>
      <c r="G398" s="208"/>
      <c r="H398" s="212">
        <v>50</v>
      </c>
      <c r="I398" s="213"/>
      <c r="J398" s="208"/>
      <c r="K398" s="208"/>
      <c r="L398" s="214"/>
      <c r="M398" s="215"/>
      <c r="N398" s="216"/>
      <c r="O398" s="216"/>
      <c r="P398" s="216"/>
      <c r="Q398" s="216"/>
      <c r="R398" s="216"/>
      <c r="S398" s="216"/>
      <c r="T398" s="217"/>
      <c r="AT398" s="218" t="s">
        <v>149</v>
      </c>
      <c r="AU398" s="218" t="s">
        <v>84</v>
      </c>
      <c r="AV398" s="13" t="s">
        <v>84</v>
      </c>
      <c r="AW398" s="13" t="s">
        <v>30</v>
      </c>
      <c r="AX398" s="13" t="s">
        <v>73</v>
      </c>
      <c r="AY398" s="218" t="s">
        <v>137</v>
      </c>
    </row>
    <row r="399" spans="1:65" s="14" customFormat="1" ht="11.25">
      <c r="B399" s="219"/>
      <c r="C399" s="220"/>
      <c r="D399" s="209" t="s">
        <v>149</v>
      </c>
      <c r="E399" s="221" t="s">
        <v>1</v>
      </c>
      <c r="F399" s="222" t="s">
        <v>151</v>
      </c>
      <c r="G399" s="220"/>
      <c r="H399" s="223">
        <v>50</v>
      </c>
      <c r="I399" s="224"/>
      <c r="J399" s="220"/>
      <c r="K399" s="220"/>
      <c r="L399" s="225"/>
      <c r="M399" s="226"/>
      <c r="N399" s="227"/>
      <c r="O399" s="227"/>
      <c r="P399" s="227"/>
      <c r="Q399" s="227"/>
      <c r="R399" s="227"/>
      <c r="S399" s="227"/>
      <c r="T399" s="228"/>
      <c r="AT399" s="229" t="s">
        <v>149</v>
      </c>
      <c r="AU399" s="229" t="s">
        <v>84</v>
      </c>
      <c r="AV399" s="14" t="s">
        <v>147</v>
      </c>
      <c r="AW399" s="14" t="s">
        <v>30</v>
      </c>
      <c r="AX399" s="14" t="s">
        <v>80</v>
      </c>
      <c r="AY399" s="229" t="s">
        <v>137</v>
      </c>
    </row>
    <row r="400" spans="1:65" s="2" customFormat="1" ht="21.75" customHeight="1">
      <c r="A400" s="35"/>
      <c r="B400" s="36"/>
      <c r="C400" s="193" t="s">
        <v>457</v>
      </c>
      <c r="D400" s="193" t="s">
        <v>142</v>
      </c>
      <c r="E400" s="194" t="s">
        <v>458</v>
      </c>
      <c r="F400" s="195" t="s">
        <v>459</v>
      </c>
      <c r="G400" s="196" t="s">
        <v>145</v>
      </c>
      <c r="H400" s="197">
        <v>50</v>
      </c>
      <c r="I400" s="198"/>
      <c r="J400" s="199">
        <f>ROUND(I400*H400,2)</f>
        <v>0</v>
      </c>
      <c r="K400" s="200"/>
      <c r="L400" s="40"/>
      <c r="M400" s="201" t="s">
        <v>1</v>
      </c>
      <c r="N400" s="202" t="s">
        <v>39</v>
      </c>
      <c r="O400" s="72"/>
      <c r="P400" s="203">
        <f>O400*H400</f>
        <v>0</v>
      </c>
      <c r="Q400" s="203">
        <v>3.0000000000000001E-5</v>
      </c>
      <c r="R400" s="203">
        <f>Q400*H400</f>
        <v>1.5E-3</v>
      </c>
      <c r="S400" s="203">
        <v>0</v>
      </c>
      <c r="T400" s="204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205" t="s">
        <v>243</v>
      </c>
      <c r="AT400" s="205" t="s">
        <v>142</v>
      </c>
      <c r="AU400" s="205" t="s">
        <v>84</v>
      </c>
      <c r="AY400" s="18" t="s">
        <v>137</v>
      </c>
      <c r="BE400" s="206">
        <f>IF(N400="základní",J400,0)</f>
        <v>0</v>
      </c>
      <c r="BF400" s="206">
        <f>IF(N400="snížená",J400,0)</f>
        <v>0</v>
      </c>
      <c r="BG400" s="206">
        <f>IF(N400="zákl. přenesená",J400,0)</f>
        <v>0</v>
      </c>
      <c r="BH400" s="206">
        <f>IF(N400="sníž. přenesená",J400,0)</f>
        <v>0</v>
      </c>
      <c r="BI400" s="206">
        <f>IF(N400="nulová",J400,0)</f>
        <v>0</v>
      </c>
      <c r="BJ400" s="18" t="s">
        <v>84</v>
      </c>
      <c r="BK400" s="206">
        <f>ROUND(I400*H400,2)</f>
        <v>0</v>
      </c>
      <c r="BL400" s="18" t="s">
        <v>243</v>
      </c>
      <c r="BM400" s="205" t="s">
        <v>460</v>
      </c>
    </row>
    <row r="401" spans="1:65" s="13" customFormat="1" ht="11.25">
      <c r="B401" s="207"/>
      <c r="C401" s="208"/>
      <c r="D401" s="209" t="s">
        <v>149</v>
      </c>
      <c r="E401" s="210" t="s">
        <v>1</v>
      </c>
      <c r="F401" s="211" t="s">
        <v>437</v>
      </c>
      <c r="G401" s="208"/>
      <c r="H401" s="212">
        <v>50</v>
      </c>
      <c r="I401" s="213"/>
      <c r="J401" s="208"/>
      <c r="K401" s="208"/>
      <c r="L401" s="214"/>
      <c r="M401" s="215"/>
      <c r="N401" s="216"/>
      <c r="O401" s="216"/>
      <c r="P401" s="216"/>
      <c r="Q401" s="216"/>
      <c r="R401" s="216"/>
      <c r="S401" s="216"/>
      <c r="T401" s="217"/>
      <c r="AT401" s="218" t="s">
        <v>149</v>
      </c>
      <c r="AU401" s="218" t="s">
        <v>84</v>
      </c>
      <c r="AV401" s="13" t="s">
        <v>84</v>
      </c>
      <c r="AW401" s="13" t="s">
        <v>30</v>
      </c>
      <c r="AX401" s="13" t="s">
        <v>80</v>
      </c>
      <c r="AY401" s="218" t="s">
        <v>137</v>
      </c>
    </row>
    <row r="402" spans="1:65" s="2" customFormat="1" ht="21.75" customHeight="1">
      <c r="A402" s="35"/>
      <c r="B402" s="36"/>
      <c r="C402" s="193" t="s">
        <v>461</v>
      </c>
      <c r="D402" s="193" t="s">
        <v>142</v>
      </c>
      <c r="E402" s="194" t="s">
        <v>462</v>
      </c>
      <c r="F402" s="195" t="s">
        <v>463</v>
      </c>
      <c r="G402" s="196" t="s">
        <v>145</v>
      </c>
      <c r="H402" s="197">
        <v>256</v>
      </c>
      <c r="I402" s="198"/>
      <c r="J402" s="199">
        <f>ROUND(I402*H402,2)</f>
        <v>0</v>
      </c>
      <c r="K402" s="200"/>
      <c r="L402" s="40"/>
      <c r="M402" s="201" t="s">
        <v>1</v>
      </c>
      <c r="N402" s="202" t="s">
        <v>39</v>
      </c>
      <c r="O402" s="72"/>
      <c r="P402" s="203">
        <f>O402*H402</f>
        <v>0</v>
      </c>
      <c r="Q402" s="203">
        <v>0</v>
      </c>
      <c r="R402" s="203">
        <f>Q402*H402</f>
        <v>0</v>
      </c>
      <c r="S402" s="203">
        <v>0</v>
      </c>
      <c r="T402" s="204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205" t="s">
        <v>243</v>
      </c>
      <c r="AT402" s="205" t="s">
        <v>142</v>
      </c>
      <c r="AU402" s="205" t="s">
        <v>84</v>
      </c>
      <c r="AY402" s="18" t="s">
        <v>137</v>
      </c>
      <c r="BE402" s="206">
        <f>IF(N402="základní",J402,0)</f>
        <v>0</v>
      </c>
      <c r="BF402" s="206">
        <f>IF(N402="snížená",J402,0)</f>
        <v>0</v>
      </c>
      <c r="BG402" s="206">
        <f>IF(N402="zákl. přenesená",J402,0)</f>
        <v>0</v>
      </c>
      <c r="BH402" s="206">
        <f>IF(N402="sníž. přenesená",J402,0)</f>
        <v>0</v>
      </c>
      <c r="BI402" s="206">
        <f>IF(N402="nulová",J402,0)</f>
        <v>0</v>
      </c>
      <c r="BJ402" s="18" t="s">
        <v>84</v>
      </c>
      <c r="BK402" s="206">
        <f>ROUND(I402*H402,2)</f>
        <v>0</v>
      </c>
      <c r="BL402" s="18" t="s">
        <v>243</v>
      </c>
      <c r="BM402" s="205" t="s">
        <v>464</v>
      </c>
    </row>
    <row r="403" spans="1:65" s="13" customFormat="1" ht="11.25">
      <c r="B403" s="207"/>
      <c r="C403" s="208"/>
      <c r="D403" s="209" t="s">
        <v>149</v>
      </c>
      <c r="E403" s="210" t="s">
        <v>1</v>
      </c>
      <c r="F403" s="211" t="s">
        <v>344</v>
      </c>
      <c r="G403" s="208"/>
      <c r="H403" s="212">
        <v>250</v>
      </c>
      <c r="I403" s="213"/>
      <c r="J403" s="208"/>
      <c r="K403" s="208"/>
      <c r="L403" s="214"/>
      <c r="M403" s="215"/>
      <c r="N403" s="216"/>
      <c r="O403" s="216"/>
      <c r="P403" s="216"/>
      <c r="Q403" s="216"/>
      <c r="R403" s="216"/>
      <c r="S403" s="216"/>
      <c r="T403" s="217"/>
      <c r="AT403" s="218" t="s">
        <v>149</v>
      </c>
      <c r="AU403" s="218" t="s">
        <v>84</v>
      </c>
      <c r="AV403" s="13" t="s">
        <v>84</v>
      </c>
      <c r="AW403" s="13" t="s">
        <v>30</v>
      </c>
      <c r="AX403" s="13" t="s">
        <v>73</v>
      </c>
      <c r="AY403" s="218" t="s">
        <v>137</v>
      </c>
    </row>
    <row r="404" spans="1:65" s="14" customFormat="1" ht="11.25">
      <c r="B404" s="219"/>
      <c r="C404" s="220"/>
      <c r="D404" s="209" t="s">
        <v>149</v>
      </c>
      <c r="E404" s="221" t="s">
        <v>1</v>
      </c>
      <c r="F404" s="222" t="s">
        <v>151</v>
      </c>
      <c r="G404" s="220"/>
      <c r="H404" s="223">
        <v>250</v>
      </c>
      <c r="I404" s="224"/>
      <c r="J404" s="220"/>
      <c r="K404" s="220"/>
      <c r="L404" s="225"/>
      <c r="M404" s="226"/>
      <c r="N404" s="227"/>
      <c r="O404" s="227"/>
      <c r="P404" s="227"/>
      <c r="Q404" s="227"/>
      <c r="R404" s="227"/>
      <c r="S404" s="227"/>
      <c r="T404" s="228"/>
      <c r="AT404" s="229" t="s">
        <v>149</v>
      </c>
      <c r="AU404" s="229" t="s">
        <v>84</v>
      </c>
      <c r="AV404" s="14" t="s">
        <v>147</v>
      </c>
      <c r="AW404" s="14" t="s">
        <v>30</v>
      </c>
      <c r="AX404" s="14" t="s">
        <v>73</v>
      </c>
      <c r="AY404" s="229" t="s">
        <v>137</v>
      </c>
    </row>
    <row r="405" spans="1:65" s="13" customFormat="1" ht="11.25">
      <c r="B405" s="207"/>
      <c r="C405" s="208"/>
      <c r="D405" s="209" t="s">
        <v>149</v>
      </c>
      <c r="E405" s="210" t="s">
        <v>1</v>
      </c>
      <c r="F405" s="211" t="s">
        <v>259</v>
      </c>
      <c r="G405" s="208"/>
      <c r="H405" s="212">
        <v>6</v>
      </c>
      <c r="I405" s="213"/>
      <c r="J405" s="208"/>
      <c r="K405" s="208"/>
      <c r="L405" s="214"/>
      <c r="M405" s="215"/>
      <c r="N405" s="216"/>
      <c r="O405" s="216"/>
      <c r="P405" s="216"/>
      <c r="Q405" s="216"/>
      <c r="R405" s="216"/>
      <c r="S405" s="216"/>
      <c r="T405" s="217"/>
      <c r="AT405" s="218" t="s">
        <v>149</v>
      </c>
      <c r="AU405" s="218" t="s">
        <v>84</v>
      </c>
      <c r="AV405" s="13" t="s">
        <v>84</v>
      </c>
      <c r="AW405" s="13" t="s">
        <v>30</v>
      </c>
      <c r="AX405" s="13" t="s">
        <v>73</v>
      </c>
      <c r="AY405" s="218" t="s">
        <v>137</v>
      </c>
    </row>
    <row r="406" spans="1:65" s="14" customFormat="1" ht="11.25">
      <c r="B406" s="219"/>
      <c r="C406" s="220"/>
      <c r="D406" s="209" t="s">
        <v>149</v>
      </c>
      <c r="E406" s="221" t="s">
        <v>1</v>
      </c>
      <c r="F406" s="222" t="s">
        <v>151</v>
      </c>
      <c r="G406" s="220"/>
      <c r="H406" s="223">
        <v>6</v>
      </c>
      <c r="I406" s="224"/>
      <c r="J406" s="220"/>
      <c r="K406" s="220"/>
      <c r="L406" s="225"/>
      <c r="M406" s="226"/>
      <c r="N406" s="227"/>
      <c r="O406" s="227"/>
      <c r="P406" s="227"/>
      <c r="Q406" s="227"/>
      <c r="R406" s="227"/>
      <c r="S406" s="227"/>
      <c r="T406" s="228"/>
      <c r="AT406" s="229" t="s">
        <v>149</v>
      </c>
      <c r="AU406" s="229" t="s">
        <v>84</v>
      </c>
      <c r="AV406" s="14" t="s">
        <v>147</v>
      </c>
      <c r="AW406" s="14" t="s">
        <v>30</v>
      </c>
      <c r="AX406" s="14" t="s">
        <v>73</v>
      </c>
      <c r="AY406" s="229" t="s">
        <v>137</v>
      </c>
    </row>
    <row r="407" spans="1:65" s="16" customFormat="1" ht="11.25">
      <c r="B407" s="251"/>
      <c r="C407" s="252"/>
      <c r="D407" s="209" t="s">
        <v>149</v>
      </c>
      <c r="E407" s="253" t="s">
        <v>1</v>
      </c>
      <c r="F407" s="254" t="s">
        <v>202</v>
      </c>
      <c r="G407" s="252"/>
      <c r="H407" s="255">
        <v>256</v>
      </c>
      <c r="I407" s="256"/>
      <c r="J407" s="252"/>
      <c r="K407" s="252"/>
      <c r="L407" s="257"/>
      <c r="M407" s="258"/>
      <c r="N407" s="259"/>
      <c r="O407" s="259"/>
      <c r="P407" s="259"/>
      <c r="Q407" s="259"/>
      <c r="R407" s="259"/>
      <c r="S407" s="259"/>
      <c r="T407" s="260"/>
      <c r="AT407" s="261" t="s">
        <v>149</v>
      </c>
      <c r="AU407" s="261" t="s">
        <v>84</v>
      </c>
      <c r="AV407" s="16" t="s">
        <v>146</v>
      </c>
      <c r="AW407" s="16" t="s">
        <v>30</v>
      </c>
      <c r="AX407" s="16" t="s">
        <v>80</v>
      </c>
      <c r="AY407" s="261" t="s">
        <v>137</v>
      </c>
    </row>
    <row r="408" spans="1:65" s="2" customFormat="1" ht="21.75" customHeight="1">
      <c r="A408" s="35"/>
      <c r="B408" s="36"/>
      <c r="C408" s="230" t="s">
        <v>465</v>
      </c>
      <c r="D408" s="230" t="s">
        <v>152</v>
      </c>
      <c r="E408" s="231" t="s">
        <v>466</v>
      </c>
      <c r="F408" s="232" t="s">
        <v>467</v>
      </c>
      <c r="G408" s="233" t="s">
        <v>145</v>
      </c>
      <c r="H408" s="234">
        <v>281.60000000000002</v>
      </c>
      <c r="I408" s="235"/>
      <c r="J408" s="236">
        <f>ROUND(I408*H408,2)</f>
        <v>0</v>
      </c>
      <c r="K408" s="237"/>
      <c r="L408" s="238"/>
      <c r="M408" s="239" t="s">
        <v>1</v>
      </c>
      <c r="N408" s="240" t="s">
        <v>39</v>
      </c>
      <c r="O408" s="72"/>
      <c r="P408" s="203">
        <f>O408*H408</f>
        <v>0</v>
      </c>
      <c r="Q408" s="203">
        <v>2.5000000000000001E-3</v>
      </c>
      <c r="R408" s="203">
        <f>Q408*H408</f>
        <v>0.70400000000000007</v>
      </c>
      <c r="S408" s="203">
        <v>0</v>
      </c>
      <c r="T408" s="204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205" t="s">
        <v>263</v>
      </c>
      <c r="AT408" s="205" t="s">
        <v>152</v>
      </c>
      <c r="AU408" s="205" t="s">
        <v>84</v>
      </c>
      <c r="AY408" s="18" t="s">
        <v>137</v>
      </c>
      <c r="BE408" s="206">
        <f>IF(N408="základní",J408,0)</f>
        <v>0</v>
      </c>
      <c r="BF408" s="206">
        <f>IF(N408="snížená",J408,0)</f>
        <v>0</v>
      </c>
      <c r="BG408" s="206">
        <f>IF(N408="zákl. přenesená",J408,0)</f>
        <v>0</v>
      </c>
      <c r="BH408" s="206">
        <f>IF(N408="sníž. přenesená",J408,0)</f>
        <v>0</v>
      </c>
      <c r="BI408" s="206">
        <f>IF(N408="nulová",J408,0)</f>
        <v>0</v>
      </c>
      <c r="BJ408" s="18" t="s">
        <v>84</v>
      </c>
      <c r="BK408" s="206">
        <f>ROUND(I408*H408,2)</f>
        <v>0</v>
      </c>
      <c r="BL408" s="18" t="s">
        <v>243</v>
      </c>
      <c r="BM408" s="205" t="s">
        <v>468</v>
      </c>
    </row>
    <row r="409" spans="1:65" s="13" customFormat="1" ht="11.25">
      <c r="B409" s="207"/>
      <c r="C409" s="208"/>
      <c r="D409" s="209" t="s">
        <v>149</v>
      </c>
      <c r="E409" s="210" t="s">
        <v>1</v>
      </c>
      <c r="F409" s="211" t="s">
        <v>469</v>
      </c>
      <c r="G409" s="208"/>
      <c r="H409" s="212">
        <v>281.60000000000002</v>
      </c>
      <c r="I409" s="213"/>
      <c r="J409" s="208"/>
      <c r="K409" s="208"/>
      <c r="L409" s="214"/>
      <c r="M409" s="215"/>
      <c r="N409" s="216"/>
      <c r="O409" s="216"/>
      <c r="P409" s="216"/>
      <c r="Q409" s="216"/>
      <c r="R409" s="216"/>
      <c r="S409" s="216"/>
      <c r="T409" s="217"/>
      <c r="AT409" s="218" t="s">
        <v>149</v>
      </c>
      <c r="AU409" s="218" t="s">
        <v>84</v>
      </c>
      <c r="AV409" s="13" t="s">
        <v>84</v>
      </c>
      <c r="AW409" s="13" t="s">
        <v>30</v>
      </c>
      <c r="AX409" s="13" t="s">
        <v>80</v>
      </c>
      <c r="AY409" s="218" t="s">
        <v>137</v>
      </c>
    </row>
    <row r="410" spans="1:65" s="2" customFormat="1" ht="21.75" customHeight="1">
      <c r="A410" s="35"/>
      <c r="B410" s="36"/>
      <c r="C410" s="193" t="s">
        <v>470</v>
      </c>
      <c r="D410" s="193" t="s">
        <v>142</v>
      </c>
      <c r="E410" s="194" t="s">
        <v>471</v>
      </c>
      <c r="F410" s="195" t="s">
        <v>472</v>
      </c>
      <c r="G410" s="196" t="s">
        <v>237</v>
      </c>
      <c r="H410" s="197">
        <v>2.9279999999999999</v>
      </c>
      <c r="I410" s="198"/>
      <c r="J410" s="199">
        <f>ROUND(I410*H410,2)</f>
        <v>0</v>
      </c>
      <c r="K410" s="200"/>
      <c r="L410" s="40"/>
      <c r="M410" s="201" t="s">
        <v>1</v>
      </c>
      <c r="N410" s="202" t="s">
        <v>39</v>
      </c>
      <c r="O410" s="72"/>
      <c r="P410" s="203">
        <f>O410*H410</f>
        <v>0</v>
      </c>
      <c r="Q410" s="203">
        <v>0</v>
      </c>
      <c r="R410" s="203">
        <f>Q410*H410</f>
        <v>0</v>
      </c>
      <c r="S410" s="203">
        <v>0</v>
      </c>
      <c r="T410" s="204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205" t="s">
        <v>243</v>
      </c>
      <c r="AT410" s="205" t="s">
        <v>142</v>
      </c>
      <c r="AU410" s="205" t="s">
        <v>84</v>
      </c>
      <c r="AY410" s="18" t="s">
        <v>137</v>
      </c>
      <c r="BE410" s="206">
        <f>IF(N410="základní",J410,0)</f>
        <v>0</v>
      </c>
      <c r="BF410" s="206">
        <f>IF(N410="snížená",J410,0)</f>
        <v>0</v>
      </c>
      <c r="BG410" s="206">
        <f>IF(N410="zákl. přenesená",J410,0)</f>
        <v>0</v>
      </c>
      <c r="BH410" s="206">
        <f>IF(N410="sníž. přenesená",J410,0)</f>
        <v>0</v>
      </c>
      <c r="BI410" s="206">
        <f>IF(N410="nulová",J410,0)</f>
        <v>0</v>
      </c>
      <c r="BJ410" s="18" t="s">
        <v>84</v>
      </c>
      <c r="BK410" s="206">
        <f>ROUND(I410*H410,2)</f>
        <v>0</v>
      </c>
      <c r="BL410" s="18" t="s">
        <v>243</v>
      </c>
      <c r="BM410" s="205" t="s">
        <v>473</v>
      </c>
    </row>
    <row r="411" spans="1:65" s="2" customFormat="1" ht="21.75" customHeight="1">
      <c r="A411" s="35"/>
      <c r="B411" s="36"/>
      <c r="C411" s="193" t="s">
        <v>474</v>
      </c>
      <c r="D411" s="193" t="s">
        <v>142</v>
      </c>
      <c r="E411" s="194" t="s">
        <v>475</v>
      </c>
      <c r="F411" s="195" t="s">
        <v>476</v>
      </c>
      <c r="G411" s="196" t="s">
        <v>237</v>
      </c>
      <c r="H411" s="197">
        <v>2.9279999999999999</v>
      </c>
      <c r="I411" s="198"/>
      <c r="J411" s="199">
        <f>ROUND(I411*H411,2)</f>
        <v>0</v>
      </c>
      <c r="K411" s="200"/>
      <c r="L411" s="40"/>
      <c r="M411" s="201" t="s">
        <v>1</v>
      </c>
      <c r="N411" s="202" t="s">
        <v>39</v>
      </c>
      <c r="O411" s="72"/>
      <c r="P411" s="203">
        <f>O411*H411</f>
        <v>0</v>
      </c>
      <c r="Q411" s="203">
        <v>0</v>
      </c>
      <c r="R411" s="203">
        <f>Q411*H411</f>
        <v>0</v>
      </c>
      <c r="S411" s="203">
        <v>0</v>
      </c>
      <c r="T411" s="204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205" t="s">
        <v>243</v>
      </c>
      <c r="AT411" s="205" t="s">
        <v>142</v>
      </c>
      <c r="AU411" s="205" t="s">
        <v>84</v>
      </c>
      <c r="AY411" s="18" t="s">
        <v>137</v>
      </c>
      <c r="BE411" s="206">
        <f>IF(N411="základní",J411,0)</f>
        <v>0</v>
      </c>
      <c r="BF411" s="206">
        <f>IF(N411="snížená",J411,0)</f>
        <v>0</v>
      </c>
      <c r="BG411" s="206">
        <f>IF(N411="zákl. přenesená",J411,0)</f>
        <v>0</v>
      </c>
      <c r="BH411" s="206">
        <f>IF(N411="sníž. přenesená",J411,0)</f>
        <v>0</v>
      </c>
      <c r="BI411" s="206">
        <f>IF(N411="nulová",J411,0)</f>
        <v>0</v>
      </c>
      <c r="BJ411" s="18" t="s">
        <v>84</v>
      </c>
      <c r="BK411" s="206">
        <f>ROUND(I411*H411,2)</f>
        <v>0</v>
      </c>
      <c r="BL411" s="18" t="s">
        <v>243</v>
      </c>
      <c r="BM411" s="205" t="s">
        <v>477</v>
      </c>
    </row>
    <row r="412" spans="1:65" s="12" customFormat="1" ht="22.9" customHeight="1">
      <c r="B412" s="177"/>
      <c r="C412" s="178"/>
      <c r="D412" s="179" t="s">
        <v>72</v>
      </c>
      <c r="E412" s="191" t="s">
        <v>478</v>
      </c>
      <c r="F412" s="191" t="s">
        <v>479</v>
      </c>
      <c r="G412" s="178"/>
      <c r="H412" s="178"/>
      <c r="I412" s="181"/>
      <c r="J412" s="192">
        <f>BK412</f>
        <v>0</v>
      </c>
      <c r="K412" s="178"/>
      <c r="L412" s="183"/>
      <c r="M412" s="184"/>
      <c r="N412" s="185"/>
      <c r="O412" s="185"/>
      <c r="P412" s="186">
        <f>SUM(P413:P471)</f>
        <v>0</v>
      </c>
      <c r="Q412" s="185"/>
      <c r="R412" s="186">
        <f>SUM(R413:R471)</f>
        <v>0.77107760000000014</v>
      </c>
      <c r="S412" s="185"/>
      <c r="T412" s="187">
        <f>SUM(T413:T471)</f>
        <v>0.62586000000000008</v>
      </c>
      <c r="AR412" s="188" t="s">
        <v>84</v>
      </c>
      <c r="AT412" s="189" t="s">
        <v>72</v>
      </c>
      <c r="AU412" s="189" t="s">
        <v>80</v>
      </c>
      <c r="AY412" s="188" t="s">
        <v>137</v>
      </c>
      <c r="BK412" s="190">
        <f>SUM(BK413:BK471)</f>
        <v>0</v>
      </c>
    </row>
    <row r="413" spans="1:65" s="2" customFormat="1" ht="33" customHeight="1">
      <c r="A413" s="35"/>
      <c r="B413" s="36"/>
      <c r="C413" s="193" t="s">
        <v>480</v>
      </c>
      <c r="D413" s="193" t="s">
        <v>142</v>
      </c>
      <c r="E413" s="194" t="s">
        <v>481</v>
      </c>
      <c r="F413" s="195" t="s">
        <v>482</v>
      </c>
      <c r="G413" s="196" t="s">
        <v>483</v>
      </c>
      <c r="H413" s="197">
        <v>1</v>
      </c>
      <c r="I413" s="198"/>
      <c r="J413" s="199">
        <f>ROUND(I413*H413,2)</f>
        <v>0</v>
      </c>
      <c r="K413" s="200"/>
      <c r="L413" s="40"/>
      <c r="M413" s="201" t="s">
        <v>1</v>
      </c>
      <c r="N413" s="202" t="s">
        <v>39</v>
      </c>
      <c r="O413" s="72"/>
      <c r="P413" s="203">
        <f>O413*H413</f>
        <v>0</v>
      </c>
      <c r="Q413" s="203">
        <v>0.05</v>
      </c>
      <c r="R413" s="203">
        <f>Q413*H413</f>
        <v>0.05</v>
      </c>
      <c r="S413" s="203">
        <v>0</v>
      </c>
      <c r="T413" s="204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205" t="s">
        <v>243</v>
      </c>
      <c r="AT413" s="205" t="s">
        <v>142</v>
      </c>
      <c r="AU413" s="205" t="s">
        <v>84</v>
      </c>
      <c r="AY413" s="18" t="s">
        <v>137</v>
      </c>
      <c r="BE413" s="206">
        <f>IF(N413="základní",J413,0)</f>
        <v>0</v>
      </c>
      <c r="BF413" s="206">
        <f>IF(N413="snížená",J413,0)</f>
        <v>0</v>
      </c>
      <c r="BG413" s="206">
        <f>IF(N413="zákl. přenesená",J413,0)</f>
        <v>0</v>
      </c>
      <c r="BH413" s="206">
        <f>IF(N413="sníž. přenesená",J413,0)</f>
        <v>0</v>
      </c>
      <c r="BI413" s="206">
        <f>IF(N413="nulová",J413,0)</f>
        <v>0</v>
      </c>
      <c r="BJ413" s="18" t="s">
        <v>84</v>
      </c>
      <c r="BK413" s="206">
        <f>ROUND(I413*H413,2)</f>
        <v>0</v>
      </c>
      <c r="BL413" s="18" t="s">
        <v>243</v>
      </c>
      <c r="BM413" s="205" t="s">
        <v>484</v>
      </c>
    </row>
    <row r="414" spans="1:65" s="13" customFormat="1" ht="11.25">
      <c r="B414" s="207"/>
      <c r="C414" s="208"/>
      <c r="D414" s="209" t="s">
        <v>149</v>
      </c>
      <c r="E414" s="210" t="s">
        <v>1</v>
      </c>
      <c r="F414" s="211" t="s">
        <v>80</v>
      </c>
      <c r="G414" s="208"/>
      <c r="H414" s="212">
        <v>1</v>
      </c>
      <c r="I414" s="213"/>
      <c r="J414" s="208"/>
      <c r="K414" s="208"/>
      <c r="L414" s="214"/>
      <c r="M414" s="215"/>
      <c r="N414" s="216"/>
      <c r="O414" s="216"/>
      <c r="P414" s="216"/>
      <c r="Q414" s="216"/>
      <c r="R414" s="216"/>
      <c r="S414" s="216"/>
      <c r="T414" s="217"/>
      <c r="AT414" s="218" t="s">
        <v>149</v>
      </c>
      <c r="AU414" s="218" t="s">
        <v>84</v>
      </c>
      <c r="AV414" s="13" t="s">
        <v>84</v>
      </c>
      <c r="AW414" s="13" t="s">
        <v>30</v>
      </c>
      <c r="AX414" s="13" t="s">
        <v>80</v>
      </c>
      <c r="AY414" s="218" t="s">
        <v>137</v>
      </c>
    </row>
    <row r="415" spans="1:65" s="2" customFormat="1" ht="21.75" customHeight="1">
      <c r="A415" s="35"/>
      <c r="B415" s="36"/>
      <c r="C415" s="193" t="s">
        <v>485</v>
      </c>
      <c r="D415" s="193" t="s">
        <v>142</v>
      </c>
      <c r="E415" s="194" t="s">
        <v>486</v>
      </c>
      <c r="F415" s="195" t="s">
        <v>487</v>
      </c>
      <c r="G415" s="196" t="s">
        <v>145</v>
      </c>
      <c r="H415" s="197">
        <v>27</v>
      </c>
      <c r="I415" s="198"/>
      <c r="J415" s="199">
        <f>ROUND(I415*H415,2)</f>
        <v>0</v>
      </c>
      <c r="K415" s="200"/>
      <c r="L415" s="40"/>
      <c r="M415" s="201" t="s">
        <v>1</v>
      </c>
      <c r="N415" s="202" t="s">
        <v>39</v>
      </c>
      <c r="O415" s="72"/>
      <c r="P415" s="203">
        <f>O415*H415</f>
        <v>0</v>
      </c>
      <c r="Q415" s="203">
        <v>0</v>
      </c>
      <c r="R415" s="203">
        <f>Q415*H415</f>
        <v>0</v>
      </c>
      <c r="S415" s="203">
        <v>0</v>
      </c>
      <c r="T415" s="204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205" t="s">
        <v>243</v>
      </c>
      <c r="AT415" s="205" t="s">
        <v>142</v>
      </c>
      <c r="AU415" s="205" t="s">
        <v>84</v>
      </c>
      <c r="AY415" s="18" t="s">
        <v>137</v>
      </c>
      <c r="BE415" s="206">
        <f>IF(N415="základní",J415,0)</f>
        <v>0</v>
      </c>
      <c r="BF415" s="206">
        <f>IF(N415="snížená",J415,0)</f>
        <v>0</v>
      </c>
      <c r="BG415" s="206">
        <f>IF(N415="zákl. přenesená",J415,0)</f>
        <v>0</v>
      </c>
      <c r="BH415" s="206">
        <f>IF(N415="sníž. přenesená",J415,0)</f>
        <v>0</v>
      </c>
      <c r="BI415" s="206">
        <f>IF(N415="nulová",J415,0)</f>
        <v>0</v>
      </c>
      <c r="BJ415" s="18" t="s">
        <v>84</v>
      </c>
      <c r="BK415" s="206">
        <f>ROUND(I415*H415,2)</f>
        <v>0</v>
      </c>
      <c r="BL415" s="18" t="s">
        <v>243</v>
      </c>
      <c r="BM415" s="205" t="s">
        <v>488</v>
      </c>
    </row>
    <row r="416" spans="1:65" s="13" customFormat="1" ht="11.25">
      <c r="B416" s="207"/>
      <c r="C416" s="208"/>
      <c r="D416" s="209" t="s">
        <v>149</v>
      </c>
      <c r="E416" s="210" t="s">
        <v>1</v>
      </c>
      <c r="F416" s="211" t="s">
        <v>161</v>
      </c>
      <c r="G416" s="208"/>
      <c r="H416" s="212">
        <v>27</v>
      </c>
      <c r="I416" s="213"/>
      <c r="J416" s="208"/>
      <c r="K416" s="208"/>
      <c r="L416" s="214"/>
      <c r="M416" s="215"/>
      <c r="N416" s="216"/>
      <c r="O416" s="216"/>
      <c r="P416" s="216"/>
      <c r="Q416" s="216"/>
      <c r="R416" s="216"/>
      <c r="S416" s="216"/>
      <c r="T416" s="217"/>
      <c r="AT416" s="218" t="s">
        <v>149</v>
      </c>
      <c r="AU416" s="218" t="s">
        <v>84</v>
      </c>
      <c r="AV416" s="13" t="s">
        <v>84</v>
      </c>
      <c r="AW416" s="13" t="s">
        <v>30</v>
      </c>
      <c r="AX416" s="13" t="s">
        <v>73</v>
      </c>
      <c r="AY416" s="218" t="s">
        <v>137</v>
      </c>
    </row>
    <row r="417" spans="1:65" s="14" customFormat="1" ht="11.25">
      <c r="B417" s="219"/>
      <c r="C417" s="220"/>
      <c r="D417" s="209" t="s">
        <v>149</v>
      </c>
      <c r="E417" s="221" t="s">
        <v>1</v>
      </c>
      <c r="F417" s="222" t="s">
        <v>151</v>
      </c>
      <c r="G417" s="220"/>
      <c r="H417" s="223">
        <v>27</v>
      </c>
      <c r="I417" s="224"/>
      <c r="J417" s="220"/>
      <c r="K417" s="220"/>
      <c r="L417" s="225"/>
      <c r="M417" s="226"/>
      <c r="N417" s="227"/>
      <c r="O417" s="227"/>
      <c r="P417" s="227"/>
      <c r="Q417" s="227"/>
      <c r="R417" s="227"/>
      <c r="S417" s="227"/>
      <c r="T417" s="228"/>
      <c r="AT417" s="229" t="s">
        <v>149</v>
      </c>
      <c r="AU417" s="229" t="s">
        <v>84</v>
      </c>
      <c r="AV417" s="14" t="s">
        <v>147</v>
      </c>
      <c r="AW417" s="14" t="s">
        <v>30</v>
      </c>
      <c r="AX417" s="14" t="s">
        <v>80</v>
      </c>
      <c r="AY417" s="229" t="s">
        <v>137</v>
      </c>
    </row>
    <row r="418" spans="1:65" s="2" customFormat="1" ht="21.75" customHeight="1">
      <c r="A418" s="35"/>
      <c r="B418" s="36"/>
      <c r="C418" s="230" t="s">
        <v>489</v>
      </c>
      <c r="D418" s="230" t="s">
        <v>152</v>
      </c>
      <c r="E418" s="231" t="s">
        <v>490</v>
      </c>
      <c r="F418" s="232" t="s">
        <v>491</v>
      </c>
      <c r="G418" s="233" t="s">
        <v>145</v>
      </c>
      <c r="H418" s="234">
        <v>29.7</v>
      </c>
      <c r="I418" s="235"/>
      <c r="J418" s="236">
        <f>ROUND(I418*H418,2)</f>
        <v>0</v>
      </c>
      <c r="K418" s="237"/>
      <c r="L418" s="238"/>
      <c r="M418" s="239" t="s">
        <v>1</v>
      </c>
      <c r="N418" s="240" t="s">
        <v>39</v>
      </c>
      <c r="O418" s="72"/>
      <c r="P418" s="203">
        <f>O418*H418</f>
        <v>0</v>
      </c>
      <c r="Q418" s="203">
        <v>7.3499999999999998E-3</v>
      </c>
      <c r="R418" s="203">
        <f>Q418*H418</f>
        <v>0.21829499999999999</v>
      </c>
      <c r="S418" s="203">
        <v>0</v>
      </c>
      <c r="T418" s="204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205" t="s">
        <v>263</v>
      </c>
      <c r="AT418" s="205" t="s">
        <v>152</v>
      </c>
      <c r="AU418" s="205" t="s">
        <v>84</v>
      </c>
      <c r="AY418" s="18" t="s">
        <v>137</v>
      </c>
      <c r="BE418" s="206">
        <f>IF(N418="základní",J418,0)</f>
        <v>0</v>
      </c>
      <c r="BF418" s="206">
        <f>IF(N418="snížená",J418,0)</f>
        <v>0</v>
      </c>
      <c r="BG418" s="206">
        <f>IF(N418="zákl. přenesená",J418,0)</f>
        <v>0</v>
      </c>
      <c r="BH418" s="206">
        <f>IF(N418="sníž. přenesená",J418,0)</f>
        <v>0</v>
      </c>
      <c r="BI418" s="206">
        <f>IF(N418="nulová",J418,0)</f>
        <v>0</v>
      </c>
      <c r="BJ418" s="18" t="s">
        <v>84</v>
      </c>
      <c r="BK418" s="206">
        <f>ROUND(I418*H418,2)</f>
        <v>0</v>
      </c>
      <c r="BL418" s="18" t="s">
        <v>243</v>
      </c>
      <c r="BM418" s="205" t="s">
        <v>492</v>
      </c>
    </row>
    <row r="419" spans="1:65" s="13" customFormat="1" ht="11.25">
      <c r="B419" s="207"/>
      <c r="C419" s="208"/>
      <c r="D419" s="209" t="s">
        <v>149</v>
      </c>
      <c r="E419" s="210" t="s">
        <v>1</v>
      </c>
      <c r="F419" s="211" t="s">
        <v>493</v>
      </c>
      <c r="G419" s="208"/>
      <c r="H419" s="212">
        <v>29.7</v>
      </c>
      <c r="I419" s="213"/>
      <c r="J419" s="208"/>
      <c r="K419" s="208"/>
      <c r="L419" s="214"/>
      <c r="M419" s="215"/>
      <c r="N419" s="216"/>
      <c r="O419" s="216"/>
      <c r="P419" s="216"/>
      <c r="Q419" s="216"/>
      <c r="R419" s="216"/>
      <c r="S419" s="216"/>
      <c r="T419" s="217"/>
      <c r="AT419" s="218" t="s">
        <v>149</v>
      </c>
      <c r="AU419" s="218" t="s">
        <v>84</v>
      </c>
      <c r="AV419" s="13" t="s">
        <v>84</v>
      </c>
      <c r="AW419" s="13" t="s">
        <v>30</v>
      </c>
      <c r="AX419" s="13" t="s">
        <v>80</v>
      </c>
      <c r="AY419" s="218" t="s">
        <v>137</v>
      </c>
    </row>
    <row r="420" spans="1:65" s="2" customFormat="1" ht="21.75" customHeight="1">
      <c r="A420" s="35"/>
      <c r="B420" s="36"/>
      <c r="C420" s="193" t="s">
        <v>140</v>
      </c>
      <c r="D420" s="193" t="s">
        <v>142</v>
      </c>
      <c r="E420" s="194" t="s">
        <v>494</v>
      </c>
      <c r="F420" s="195" t="s">
        <v>495</v>
      </c>
      <c r="G420" s="196" t="s">
        <v>145</v>
      </c>
      <c r="H420" s="197">
        <v>27</v>
      </c>
      <c r="I420" s="198"/>
      <c r="J420" s="199">
        <f>ROUND(I420*H420,2)</f>
        <v>0</v>
      </c>
      <c r="K420" s="200"/>
      <c r="L420" s="40"/>
      <c r="M420" s="201" t="s">
        <v>1</v>
      </c>
      <c r="N420" s="202" t="s">
        <v>39</v>
      </c>
      <c r="O420" s="72"/>
      <c r="P420" s="203">
        <f>O420*H420</f>
        <v>0</v>
      </c>
      <c r="Q420" s="203">
        <v>0</v>
      </c>
      <c r="R420" s="203">
        <f>Q420*H420</f>
        <v>0</v>
      </c>
      <c r="S420" s="203">
        <v>1.098E-2</v>
      </c>
      <c r="T420" s="204">
        <f>S420*H420</f>
        <v>0.29646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205" t="s">
        <v>243</v>
      </c>
      <c r="AT420" s="205" t="s">
        <v>142</v>
      </c>
      <c r="AU420" s="205" t="s">
        <v>84</v>
      </c>
      <c r="AY420" s="18" t="s">
        <v>137</v>
      </c>
      <c r="BE420" s="206">
        <f>IF(N420="základní",J420,0)</f>
        <v>0</v>
      </c>
      <c r="BF420" s="206">
        <f>IF(N420="snížená",J420,0)</f>
        <v>0</v>
      </c>
      <c r="BG420" s="206">
        <f>IF(N420="zákl. přenesená",J420,0)</f>
        <v>0</v>
      </c>
      <c r="BH420" s="206">
        <f>IF(N420="sníž. přenesená",J420,0)</f>
        <v>0</v>
      </c>
      <c r="BI420" s="206">
        <f>IF(N420="nulová",J420,0)</f>
        <v>0</v>
      </c>
      <c r="BJ420" s="18" t="s">
        <v>84</v>
      </c>
      <c r="BK420" s="206">
        <f>ROUND(I420*H420,2)</f>
        <v>0</v>
      </c>
      <c r="BL420" s="18" t="s">
        <v>243</v>
      </c>
      <c r="BM420" s="205" t="s">
        <v>496</v>
      </c>
    </row>
    <row r="421" spans="1:65" s="13" customFormat="1" ht="11.25">
      <c r="B421" s="207"/>
      <c r="C421" s="208"/>
      <c r="D421" s="209" t="s">
        <v>149</v>
      </c>
      <c r="E421" s="210" t="s">
        <v>1</v>
      </c>
      <c r="F421" s="211" t="s">
        <v>161</v>
      </c>
      <c r="G421" s="208"/>
      <c r="H421" s="212">
        <v>27</v>
      </c>
      <c r="I421" s="213"/>
      <c r="J421" s="208"/>
      <c r="K421" s="208"/>
      <c r="L421" s="214"/>
      <c r="M421" s="215"/>
      <c r="N421" s="216"/>
      <c r="O421" s="216"/>
      <c r="P421" s="216"/>
      <c r="Q421" s="216"/>
      <c r="R421" s="216"/>
      <c r="S421" s="216"/>
      <c r="T421" s="217"/>
      <c r="AT421" s="218" t="s">
        <v>149</v>
      </c>
      <c r="AU421" s="218" t="s">
        <v>84</v>
      </c>
      <c r="AV421" s="13" t="s">
        <v>84</v>
      </c>
      <c r="AW421" s="13" t="s">
        <v>30</v>
      </c>
      <c r="AX421" s="13" t="s">
        <v>73</v>
      </c>
      <c r="AY421" s="218" t="s">
        <v>137</v>
      </c>
    </row>
    <row r="422" spans="1:65" s="14" customFormat="1" ht="11.25">
      <c r="B422" s="219"/>
      <c r="C422" s="220"/>
      <c r="D422" s="209" t="s">
        <v>149</v>
      </c>
      <c r="E422" s="221" t="s">
        <v>1</v>
      </c>
      <c r="F422" s="222" t="s">
        <v>151</v>
      </c>
      <c r="G422" s="220"/>
      <c r="H422" s="223">
        <v>27</v>
      </c>
      <c r="I422" s="224"/>
      <c r="J422" s="220"/>
      <c r="K422" s="220"/>
      <c r="L422" s="225"/>
      <c r="M422" s="226"/>
      <c r="N422" s="227"/>
      <c r="O422" s="227"/>
      <c r="P422" s="227"/>
      <c r="Q422" s="227"/>
      <c r="R422" s="227"/>
      <c r="S422" s="227"/>
      <c r="T422" s="228"/>
      <c r="AT422" s="229" t="s">
        <v>149</v>
      </c>
      <c r="AU422" s="229" t="s">
        <v>84</v>
      </c>
      <c r="AV422" s="14" t="s">
        <v>147</v>
      </c>
      <c r="AW422" s="14" t="s">
        <v>30</v>
      </c>
      <c r="AX422" s="14" t="s">
        <v>80</v>
      </c>
      <c r="AY422" s="229" t="s">
        <v>137</v>
      </c>
    </row>
    <row r="423" spans="1:65" s="2" customFormat="1" ht="21.75" customHeight="1">
      <c r="A423" s="35"/>
      <c r="B423" s="36"/>
      <c r="C423" s="193" t="s">
        <v>497</v>
      </c>
      <c r="D423" s="193" t="s">
        <v>142</v>
      </c>
      <c r="E423" s="194" t="s">
        <v>498</v>
      </c>
      <c r="F423" s="195" t="s">
        <v>499</v>
      </c>
      <c r="G423" s="196" t="s">
        <v>145</v>
      </c>
      <c r="H423" s="197">
        <v>27</v>
      </c>
      <c r="I423" s="198"/>
      <c r="J423" s="199">
        <f>ROUND(I423*H423,2)</f>
        <v>0</v>
      </c>
      <c r="K423" s="200"/>
      <c r="L423" s="40"/>
      <c r="M423" s="201" t="s">
        <v>1</v>
      </c>
      <c r="N423" s="202" t="s">
        <v>39</v>
      </c>
      <c r="O423" s="72"/>
      <c r="P423" s="203">
        <f>O423*H423</f>
        <v>0</v>
      </c>
      <c r="Q423" s="203">
        <v>0</v>
      </c>
      <c r="R423" s="203">
        <f>Q423*H423</f>
        <v>0</v>
      </c>
      <c r="S423" s="203">
        <v>8.0000000000000002E-3</v>
      </c>
      <c r="T423" s="204">
        <f>S423*H423</f>
        <v>0.216</v>
      </c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R423" s="205" t="s">
        <v>243</v>
      </c>
      <c r="AT423" s="205" t="s">
        <v>142</v>
      </c>
      <c r="AU423" s="205" t="s">
        <v>84</v>
      </c>
      <c r="AY423" s="18" t="s">
        <v>137</v>
      </c>
      <c r="BE423" s="206">
        <f>IF(N423="základní",J423,0)</f>
        <v>0</v>
      </c>
      <c r="BF423" s="206">
        <f>IF(N423="snížená",J423,0)</f>
        <v>0</v>
      </c>
      <c r="BG423" s="206">
        <f>IF(N423="zákl. přenesená",J423,0)</f>
        <v>0</v>
      </c>
      <c r="BH423" s="206">
        <f>IF(N423="sníž. přenesená",J423,0)</f>
        <v>0</v>
      </c>
      <c r="BI423" s="206">
        <f>IF(N423="nulová",J423,0)</f>
        <v>0</v>
      </c>
      <c r="BJ423" s="18" t="s">
        <v>84</v>
      </c>
      <c r="BK423" s="206">
        <f>ROUND(I423*H423,2)</f>
        <v>0</v>
      </c>
      <c r="BL423" s="18" t="s">
        <v>243</v>
      </c>
      <c r="BM423" s="205" t="s">
        <v>500</v>
      </c>
    </row>
    <row r="424" spans="1:65" s="13" customFormat="1" ht="11.25">
      <c r="B424" s="207"/>
      <c r="C424" s="208"/>
      <c r="D424" s="209" t="s">
        <v>149</v>
      </c>
      <c r="E424" s="210" t="s">
        <v>1</v>
      </c>
      <c r="F424" s="211" t="s">
        <v>161</v>
      </c>
      <c r="G424" s="208"/>
      <c r="H424" s="212">
        <v>27</v>
      </c>
      <c r="I424" s="213"/>
      <c r="J424" s="208"/>
      <c r="K424" s="208"/>
      <c r="L424" s="214"/>
      <c r="M424" s="215"/>
      <c r="N424" s="216"/>
      <c r="O424" s="216"/>
      <c r="P424" s="216"/>
      <c r="Q424" s="216"/>
      <c r="R424" s="216"/>
      <c r="S424" s="216"/>
      <c r="T424" s="217"/>
      <c r="AT424" s="218" t="s">
        <v>149</v>
      </c>
      <c r="AU424" s="218" t="s">
        <v>84</v>
      </c>
      <c r="AV424" s="13" t="s">
        <v>84</v>
      </c>
      <c r="AW424" s="13" t="s">
        <v>30</v>
      </c>
      <c r="AX424" s="13" t="s">
        <v>73</v>
      </c>
      <c r="AY424" s="218" t="s">
        <v>137</v>
      </c>
    </row>
    <row r="425" spans="1:65" s="14" customFormat="1" ht="11.25">
      <c r="B425" s="219"/>
      <c r="C425" s="220"/>
      <c r="D425" s="209" t="s">
        <v>149</v>
      </c>
      <c r="E425" s="221" t="s">
        <v>1</v>
      </c>
      <c r="F425" s="222" t="s">
        <v>151</v>
      </c>
      <c r="G425" s="220"/>
      <c r="H425" s="223">
        <v>27</v>
      </c>
      <c r="I425" s="224"/>
      <c r="J425" s="220"/>
      <c r="K425" s="220"/>
      <c r="L425" s="225"/>
      <c r="M425" s="226"/>
      <c r="N425" s="227"/>
      <c r="O425" s="227"/>
      <c r="P425" s="227"/>
      <c r="Q425" s="227"/>
      <c r="R425" s="227"/>
      <c r="S425" s="227"/>
      <c r="T425" s="228"/>
      <c r="AT425" s="229" t="s">
        <v>149</v>
      </c>
      <c r="AU425" s="229" t="s">
        <v>84</v>
      </c>
      <c r="AV425" s="14" t="s">
        <v>147</v>
      </c>
      <c r="AW425" s="14" t="s">
        <v>30</v>
      </c>
      <c r="AX425" s="14" t="s">
        <v>80</v>
      </c>
      <c r="AY425" s="229" t="s">
        <v>137</v>
      </c>
    </row>
    <row r="426" spans="1:65" s="2" customFormat="1" ht="16.5" customHeight="1">
      <c r="A426" s="35"/>
      <c r="B426" s="36"/>
      <c r="C426" s="193" t="s">
        <v>501</v>
      </c>
      <c r="D426" s="193" t="s">
        <v>142</v>
      </c>
      <c r="E426" s="194" t="s">
        <v>502</v>
      </c>
      <c r="F426" s="195" t="s">
        <v>503</v>
      </c>
      <c r="G426" s="196" t="s">
        <v>310</v>
      </c>
      <c r="H426" s="197">
        <v>45</v>
      </c>
      <c r="I426" s="198"/>
      <c r="J426" s="199">
        <f>ROUND(I426*H426,2)</f>
        <v>0</v>
      </c>
      <c r="K426" s="200"/>
      <c r="L426" s="40"/>
      <c r="M426" s="201" t="s">
        <v>1</v>
      </c>
      <c r="N426" s="202" t="s">
        <v>39</v>
      </c>
      <c r="O426" s="72"/>
      <c r="P426" s="203">
        <f>O426*H426</f>
        <v>0</v>
      </c>
      <c r="Q426" s="203">
        <v>0</v>
      </c>
      <c r="R426" s="203">
        <f>Q426*H426</f>
        <v>0</v>
      </c>
      <c r="S426" s="203">
        <v>0</v>
      </c>
      <c r="T426" s="204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205" t="s">
        <v>243</v>
      </c>
      <c r="AT426" s="205" t="s">
        <v>142</v>
      </c>
      <c r="AU426" s="205" t="s">
        <v>84</v>
      </c>
      <c r="AY426" s="18" t="s">
        <v>137</v>
      </c>
      <c r="BE426" s="206">
        <f>IF(N426="základní",J426,0)</f>
        <v>0</v>
      </c>
      <c r="BF426" s="206">
        <f>IF(N426="snížená",J426,0)</f>
        <v>0</v>
      </c>
      <c r="BG426" s="206">
        <f>IF(N426="zákl. přenesená",J426,0)</f>
        <v>0</v>
      </c>
      <c r="BH426" s="206">
        <f>IF(N426="sníž. přenesená",J426,0)</f>
        <v>0</v>
      </c>
      <c r="BI426" s="206">
        <f>IF(N426="nulová",J426,0)</f>
        <v>0</v>
      </c>
      <c r="BJ426" s="18" t="s">
        <v>84</v>
      </c>
      <c r="BK426" s="206">
        <f>ROUND(I426*H426,2)</f>
        <v>0</v>
      </c>
      <c r="BL426" s="18" t="s">
        <v>243</v>
      </c>
      <c r="BM426" s="205" t="s">
        <v>504</v>
      </c>
    </row>
    <row r="427" spans="1:65" s="13" customFormat="1" ht="11.25">
      <c r="B427" s="207"/>
      <c r="C427" s="208"/>
      <c r="D427" s="209" t="s">
        <v>149</v>
      </c>
      <c r="E427" s="210" t="s">
        <v>1</v>
      </c>
      <c r="F427" s="211" t="s">
        <v>411</v>
      </c>
      <c r="G427" s="208"/>
      <c r="H427" s="212">
        <v>45</v>
      </c>
      <c r="I427" s="213"/>
      <c r="J427" s="208"/>
      <c r="K427" s="208"/>
      <c r="L427" s="214"/>
      <c r="M427" s="215"/>
      <c r="N427" s="216"/>
      <c r="O427" s="216"/>
      <c r="P427" s="216"/>
      <c r="Q427" s="216"/>
      <c r="R427" s="216"/>
      <c r="S427" s="216"/>
      <c r="T427" s="217"/>
      <c r="AT427" s="218" t="s">
        <v>149</v>
      </c>
      <c r="AU427" s="218" t="s">
        <v>84</v>
      </c>
      <c r="AV427" s="13" t="s">
        <v>84</v>
      </c>
      <c r="AW427" s="13" t="s">
        <v>30</v>
      </c>
      <c r="AX427" s="13" t="s">
        <v>80</v>
      </c>
      <c r="AY427" s="218" t="s">
        <v>137</v>
      </c>
    </row>
    <row r="428" spans="1:65" s="2" customFormat="1" ht="16.5" customHeight="1">
      <c r="A428" s="35"/>
      <c r="B428" s="36"/>
      <c r="C428" s="230" t="s">
        <v>505</v>
      </c>
      <c r="D428" s="230" t="s">
        <v>152</v>
      </c>
      <c r="E428" s="231" t="s">
        <v>345</v>
      </c>
      <c r="F428" s="232" t="s">
        <v>346</v>
      </c>
      <c r="G428" s="233" t="s">
        <v>329</v>
      </c>
      <c r="H428" s="234">
        <v>7.4999999999999997E-2</v>
      </c>
      <c r="I428" s="235"/>
      <c r="J428" s="236">
        <f>ROUND(I428*H428,2)</f>
        <v>0</v>
      </c>
      <c r="K428" s="237"/>
      <c r="L428" s="238"/>
      <c r="M428" s="239" t="s">
        <v>1</v>
      </c>
      <c r="N428" s="240" t="s">
        <v>39</v>
      </c>
      <c r="O428" s="72"/>
      <c r="P428" s="203">
        <f>O428*H428</f>
        <v>0</v>
      </c>
      <c r="Q428" s="203">
        <v>0.55000000000000004</v>
      </c>
      <c r="R428" s="203">
        <f>Q428*H428</f>
        <v>4.1250000000000002E-2</v>
      </c>
      <c r="S428" s="203">
        <v>0</v>
      </c>
      <c r="T428" s="204">
        <f>S428*H428</f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205" t="s">
        <v>263</v>
      </c>
      <c r="AT428" s="205" t="s">
        <v>152</v>
      </c>
      <c r="AU428" s="205" t="s">
        <v>84</v>
      </c>
      <c r="AY428" s="18" t="s">
        <v>137</v>
      </c>
      <c r="BE428" s="206">
        <f>IF(N428="základní",J428,0)</f>
        <v>0</v>
      </c>
      <c r="BF428" s="206">
        <f>IF(N428="snížená",J428,0)</f>
        <v>0</v>
      </c>
      <c r="BG428" s="206">
        <f>IF(N428="zákl. přenesená",J428,0)</f>
        <v>0</v>
      </c>
      <c r="BH428" s="206">
        <f>IF(N428="sníž. přenesená",J428,0)</f>
        <v>0</v>
      </c>
      <c r="BI428" s="206">
        <f>IF(N428="nulová",J428,0)</f>
        <v>0</v>
      </c>
      <c r="BJ428" s="18" t="s">
        <v>84</v>
      </c>
      <c r="BK428" s="206">
        <f>ROUND(I428*H428,2)</f>
        <v>0</v>
      </c>
      <c r="BL428" s="18" t="s">
        <v>243</v>
      </c>
      <c r="BM428" s="205" t="s">
        <v>506</v>
      </c>
    </row>
    <row r="429" spans="1:65" s="13" customFormat="1" ht="11.25">
      <c r="B429" s="207"/>
      <c r="C429" s="208"/>
      <c r="D429" s="209" t="s">
        <v>149</v>
      </c>
      <c r="E429" s="210" t="s">
        <v>1</v>
      </c>
      <c r="F429" s="211" t="s">
        <v>507</v>
      </c>
      <c r="G429" s="208"/>
      <c r="H429" s="212">
        <v>6.8000000000000005E-2</v>
      </c>
      <c r="I429" s="213"/>
      <c r="J429" s="208"/>
      <c r="K429" s="208"/>
      <c r="L429" s="214"/>
      <c r="M429" s="215"/>
      <c r="N429" s="216"/>
      <c r="O429" s="216"/>
      <c r="P429" s="216"/>
      <c r="Q429" s="216"/>
      <c r="R429" s="216"/>
      <c r="S429" s="216"/>
      <c r="T429" s="217"/>
      <c r="AT429" s="218" t="s">
        <v>149</v>
      </c>
      <c r="AU429" s="218" t="s">
        <v>84</v>
      </c>
      <c r="AV429" s="13" t="s">
        <v>84</v>
      </c>
      <c r="AW429" s="13" t="s">
        <v>30</v>
      </c>
      <c r="AX429" s="13" t="s">
        <v>73</v>
      </c>
      <c r="AY429" s="218" t="s">
        <v>137</v>
      </c>
    </row>
    <row r="430" spans="1:65" s="14" customFormat="1" ht="11.25">
      <c r="B430" s="219"/>
      <c r="C430" s="220"/>
      <c r="D430" s="209" t="s">
        <v>149</v>
      </c>
      <c r="E430" s="221" t="s">
        <v>1</v>
      </c>
      <c r="F430" s="222" t="s">
        <v>151</v>
      </c>
      <c r="G430" s="220"/>
      <c r="H430" s="223">
        <v>6.8000000000000005E-2</v>
      </c>
      <c r="I430" s="224"/>
      <c r="J430" s="220"/>
      <c r="K430" s="220"/>
      <c r="L430" s="225"/>
      <c r="M430" s="226"/>
      <c r="N430" s="227"/>
      <c r="O430" s="227"/>
      <c r="P430" s="227"/>
      <c r="Q430" s="227"/>
      <c r="R430" s="227"/>
      <c r="S430" s="227"/>
      <c r="T430" s="228"/>
      <c r="AT430" s="229" t="s">
        <v>149</v>
      </c>
      <c r="AU430" s="229" t="s">
        <v>84</v>
      </c>
      <c r="AV430" s="14" t="s">
        <v>147</v>
      </c>
      <c r="AW430" s="14" t="s">
        <v>30</v>
      </c>
      <c r="AX430" s="14" t="s">
        <v>73</v>
      </c>
      <c r="AY430" s="229" t="s">
        <v>137</v>
      </c>
    </row>
    <row r="431" spans="1:65" s="13" customFormat="1" ht="11.25">
      <c r="B431" s="207"/>
      <c r="C431" s="208"/>
      <c r="D431" s="209" t="s">
        <v>149</v>
      </c>
      <c r="E431" s="210" t="s">
        <v>1</v>
      </c>
      <c r="F431" s="211" t="s">
        <v>508</v>
      </c>
      <c r="G431" s="208"/>
      <c r="H431" s="212">
        <v>7.4999999999999997E-2</v>
      </c>
      <c r="I431" s="213"/>
      <c r="J431" s="208"/>
      <c r="K431" s="208"/>
      <c r="L431" s="214"/>
      <c r="M431" s="215"/>
      <c r="N431" s="216"/>
      <c r="O431" s="216"/>
      <c r="P431" s="216"/>
      <c r="Q431" s="216"/>
      <c r="R431" s="216"/>
      <c r="S431" s="216"/>
      <c r="T431" s="217"/>
      <c r="AT431" s="218" t="s">
        <v>149</v>
      </c>
      <c r="AU431" s="218" t="s">
        <v>84</v>
      </c>
      <c r="AV431" s="13" t="s">
        <v>84</v>
      </c>
      <c r="AW431" s="13" t="s">
        <v>30</v>
      </c>
      <c r="AX431" s="13" t="s">
        <v>80</v>
      </c>
      <c r="AY431" s="218" t="s">
        <v>137</v>
      </c>
    </row>
    <row r="432" spans="1:65" s="2" customFormat="1" ht="21.75" customHeight="1">
      <c r="A432" s="35"/>
      <c r="B432" s="36"/>
      <c r="C432" s="193" t="s">
        <v>509</v>
      </c>
      <c r="D432" s="193" t="s">
        <v>142</v>
      </c>
      <c r="E432" s="194" t="s">
        <v>510</v>
      </c>
      <c r="F432" s="195" t="s">
        <v>511</v>
      </c>
      <c r="G432" s="196" t="s">
        <v>177</v>
      </c>
      <c r="H432" s="197">
        <v>10</v>
      </c>
      <c r="I432" s="198"/>
      <c r="J432" s="199">
        <f>ROUND(I432*H432,2)</f>
        <v>0</v>
      </c>
      <c r="K432" s="200"/>
      <c r="L432" s="40"/>
      <c r="M432" s="201" t="s">
        <v>1</v>
      </c>
      <c r="N432" s="202" t="s">
        <v>39</v>
      </c>
      <c r="O432" s="72"/>
      <c r="P432" s="203">
        <f>O432*H432</f>
        <v>0</v>
      </c>
      <c r="Q432" s="203">
        <v>0</v>
      </c>
      <c r="R432" s="203">
        <f>Q432*H432</f>
        <v>0</v>
      </c>
      <c r="S432" s="203">
        <v>3.0000000000000001E-3</v>
      </c>
      <c r="T432" s="204">
        <f>S432*H432</f>
        <v>0.03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205" t="s">
        <v>243</v>
      </c>
      <c r="AT432" s="205" t="s">
        <v>142</v>
      </c>
      <c r="AU432" s="205" t="s">
        <v>84</v>
      </c>
      <c r="AY432" s="18" t="s">
        <v>137</v>
      </c>
      <c r="BE432" s="206">
        <f>IF(N432="základní",J432,0)</f>
        <v>0</v>
      </c>
      <c r="BF432" s="206">
        <f>IF(N432="snížená",J432,0)</f>
        <v>0</v>
      </c>
      <c r="BG432" s="206">
        <f>IF(N432="zákl. přenesená",J432,0)</f>
        <v>0</v>
      </c>
      <c r="BH432" s="206">
        <f>IF(N432="sníž. přenesená",J432,0)</f>
        <v>0</v>
      </c>
      <c r="BI432" s="206">
        <f>IF(N432="nulová",J432,0)</f>
        <v>0</v>
      </c>
      <c r="BJ432" s="18" t="s">
        <v>84</v>
      </c>
      <c r="BK432" s="206">
        <f>ROUND(I432*H432,2)</f>
        <v>0</v>
      </c>
      <c r="BL432" s="18" t="s">
        <v>243</v>
      </c>
      <c r="BM432" s="205" t="s">
        <v>512</v>
      </c>
    </row>
    <row r="433" spans="1:65" s="13" customFormat="1" ht="11.25">
      <c r="B433" s="207"/>
      <c r="C433" s="208"/>
      <c r="D433" s="209" t="s">
        <v>149</v>
      </c>
      <c r="E433" s="210" t="s">
        <v>1</v>
      </c>
      <c r="F433" s="211" t="s">
        <v>205</v>
      </c>
      <c r="G433" s="208"/>
      <c r="H433" s="212">
        <v>10</v>
      </c>
      <c r="I433" s="213"/>
      <c r="J433" s="208"/>
      <c r="K433" s="208"/>
      <c r="L433" s="214"/>
      <c r="M433" s="215"/>
      <c r="N433" s="216"/>
      <c r="O433" s="216"/>
      <c r="P433" s="216"/>
      <c r="Q433" s="216"/>
      <c r="R433" s="216"/>
      <c r="S433" s="216"/>
      <c r="T433" s="217"/>
      <c r="AT433" s="218" t="s">
        <v>149</v>
      </c>
      <c r="AU433" s="218" t="s">
        <v>84</v>
      </c>
      <c r="AV433" s="13" t="s">
        <v>84</v>
      </c>
      <c r="AW433" s="13" t="s">
        <v>30</v>
      </c>
      <c r="AX433" s="13" t="s">
        <v>80</v>
      </c>
      <c r="AY433" s="218" t="s">
        <v>137</v>
      </c>
    </row>
    <row r="434" spans="1:65" s="2" customFormat="1" ht="21.75" customHeight="1">
      <c r="A434" s="35"/>
      <c r="B434" s="36"/>
      <c r="C434" s="193" t="s">
        <v>513</v>
      </c>
      <c r="D434" s="193" t="s">
        <v>142</v>
      </c>
      <c r="E434" s="194" t="s">
        <v>514</v>
      </c>
      <c r="F434" s="195" t="s">
        <v>515</v>
      </c>
      <c r="G434" s="196" t="s">
        <v>145</v>
      </c>
      <c r="H434" s="197">
        <v>10.095000000000001</v>
      </c>
      <c r="I434" s="198"/>
      <c r="J434" s="199">
        <f>ROUND(I434*H434,2)</f>
        <v>0</v>
      </c>
      <c r="K434" s="200"/>
      <c r="L434" s="40"/>
      <c r="M434" s="201" t="s">
        <v>1</v>
      </c>
      <c r="N434" s="202" t="s">
        <v>39</v>
      </c>
      <c r="O434" s="72"/>
      <c r="P434" s="203">
        <f>O434*H434</f>
        <v>0</v>
      </c>
      <c r="Q434" s="203">
        <v>2.7E-4</v>
      </c>
      <c r="R434" s="203">
        <f>Q434*H434</f>
        <v>2.72565E-3</v>
      </c>
      <c r="S434" s="203">
        <v>0</v>
      </c>
      <c r="T434" s="204">
        <f>S434*H434</f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205" t="s">
        <v>243</v>
      </c>
      <c r="AT434" s="205" t="s">
        <v>142</v>
      </c>
      <c r="AU434" s="205" t="s">
        <v>84</v>
      </c>
      <c r="AY434" s="18" t="s">
        <v>137</v>
      </c>
      <c r="BE434" s="206">
        <f>IF(N434="základní",J434,0)</f>
        <v>0</v>
      </c>
      <c r="BF434" s="206">
        <f>IF(N434="snížená",J434,0)</f>
        <v>0</v>
      </c>
      <c r="BG434" s="206">
        <f>IF(N434="zákl. přenesená",J434,0)</f>
        <v>0</v>
      </c>
      <c r="BH434" s="206">
        <f>IF(N434="sníž. přenesená",J434,0)</f>
        <v>0</v>
      </c>
      <c r="BI434" s="206">
        <f>IF(N434="nulová",J434,0)</f>
        <v>0</v>
      </c>
      <c r="BJ434" s="18" t="s">
        <v>84</v>
      </c>
      <c r="BK434" s="206">
        <f>ROUND(I434*H434,2)</f>
        <v>0</v>
      </c>
      <c r="BL434" s="18" t="s">
        <v>243</v>
      </c>
      <c r="BM434" s="205" t="s">
        <v>516</v>
      </c>
    </row>
    <row r="435" spans="1:65" s="13" customFormat="1" ht="11.25">
      <c r="B435" s="207"/>
      <c r="C435" s="208"/>
      <c r="D435" s="209" t="s">
        <v>149</v>
      </c>
      <c r="E435" s="210" t="s">
        <v>1</v>
      </c>
      <c r="F435" s="211" t="s">
        <v>517</v>
      </c>
      <c r="G435" s="208"/>
      <c r="H435" s="212">
        <v>6.48</v>
      </c>
      <c r="I435" s="213"/>
      <c r="J435" s="208"/>
      <c r="K435" s="208"/>
      <c r="L435" s="214"/>
      <c r="M435" s="215"/>
      <c r="N435" s="216"/>
      <c r="O435" s="216"/>
      <c r="P435" s="216"/>
      <c r="Q435" s="216"/>
      <c r="R435" s="216"/>
      <c r="S435" s="216"/>
      <c r="T435" s="217"/>
      <c r="AT435" s="218" t="s">
        <v>149</v>
      </c>
      <c r="AU435" s="218" t="s">
        <v>84</v>
      </c>
      <c r="AV435" s="13" t="s">
        <v>84</v>
      </c>
      <c r="AW435" s="13" t="s">
        <v>30</v>
      </c>
      <c r="AX435" s="13" t="s">
        <v>73</v>
      </c>
      <c r="AY435" s="218" t="s">
        <v>137</v>
      </c>
    </row>
    <row r="436" spans="1:65" s="14" customFormat="1" ht="11.25">
      <c r="B436" s="219"/>
      <c r="C436" s="220"/>
      <c r="D436" s="209" t="s">
        <v>149</v>
      </c>
      <c r="E436" s="221" t="s">
        <v>1</v>
      </c>
      <c r="F436" s="222" t="s">
        <v>151</v>
      </c>
      <c r="G436" s="220"/>
      <c r="H436" s="223">
        <v>6.48</v>
      </c>
      <c r="I436" s="224"/>
      <c r="J436" s="220"/>
      <c r="K436" s="220"/>
      <c r="L436" s="225"/>
      <c r="M436" s="226"/>
      <c r="N436" s="227"/>
      <c r="O436" s="227"/>
      <c r="P436" s="227"/>
      <c r="Q436" s="227"/>
      <c r="R436" s="227"/>
      <c r="S436" s="227"/>
      <c r="T436" s="228"/>
      <c r="AT436" s="229" t="s">
        <v>149</v>
      </c>
      <c r="AU436" s="229" t="s">
        <v>84</v>
      </c>
      <c r="AV436" s="14" t="s">
        <v>147</v>
      </c>
      <c r="AW436" s="14" t="s">
        <v>30</v>
      </c>
      <c r="AX436" s="14" t="s">
        <v>73</v>
      </c>
      <c r="AY436" s="229" t="s">
        <v>137</v>
      </c>
    </row>
    <row r="437" spans="1:65" s="13" customFormat="1" ht="11.25">
      <c r="B437" s="207"/>
      <c r="C437" s="208"/>
      <c r="D437" s="209" t="s">
        <v>149</v>
      </c>
      <c r="E437" s="210" t="s">
        <v>1</v>
      </c>
      <c r="F437" s="211" t="s">
        <v>518</v>
      </c>
      <c r="G437" s="208"/>
      <c r="H437" s="212">
        <v>1.62</v>
      </c>
      <c r="I437" s="213"/>
      <c r="J437" s="208"/>
      <c r="K437" s="208"/>
      <c r="L437" s="214"/>
      <c r="M437" s="215"/>
      <c r="N437" s="216"/>
      <c r="O437" s="216"/>
      <c r="P437" s="216"/>
      <c r="Q437" s="216"/>
      <c r="R437" s="216"/>
      <c r="S437" s="216"/>
      <c r="T437" s="217"/>
      <c r="AT437" s="218" t="s">
        <v>149</v>
      </c>
      <c r="AU437" s="218" t="s">
        <v>84</v>
      </c>
      <c r="AV437" s="13" t="s">
        <v>84</v>
      </c>
      <c r="AW437" s="13" t="s">
        <v>30</v>
      </c>
      <c r="AX437" s="13" t="s">
        <v>73</v>
      </c>
      <c r="AY437" s="218" t="s">
        <v>137</v>
      </c>
    </row>
    <row r="438" spans="1:65" s="14" customFormat="1" ht="11.25">
      <c r="B438" s="219"/>
      <c r="C438" s="220"/>
      <c r="D438" s="209" t="s">
        <v>149</v>
      </c>
      <c r="E438" s="221" t="s">
        <v>1</v>
      </c>
      <c r="F438" s="222" t="s">
        <v>151</v>
      </c>
      <c r="G438" s="220"/>
      <c r="H438" s="223">
        <v>1.62</v>
      </c>
      <c r="I438" s="224"/>
      <c r="J438" s="220"/>
      <c r="K438" s="220"/>
      <c r="L438" s="225"/>
      <c r="M438" s="226"/>
      <c r="N438" s="227"/>
      <c r="O438" s="227"/>
      <c r="P438" s="227"/>
      <c r="Q438" s="227"/>
      <c r="R438" s="227"/>
      <c r="S438" s="227"/>
      <c r="T438" s="228"/>
      <c r="AT438" s="229" t="s">
        <v>149</v>
      </c>
      <c r="AU438" s="229" t="s">
        <v>84</v>
      </c>
      <c r="AV438" s="14" t="s">
        <v>147</v>
      </c>
      <c r="AW438" s="14" t="s">
        <v>30</v>
      </c>
      <c r="AX438" s="14" t="s">
        <v>73</v>
      </c>
      <c r="AY438" s="229" t="s">
        <v>137</v>
      </c>
    </row>
    <row r="439" spans="1:65" s="13" customFormat="1" ht="11.25">
      <c r="B439" s="207"/>
      <c r="C439" s="208"/>
      <c r="D439" s="209" t="s">
        <v>149</v>
      </c>
      <c r="E439" s="210" t="s">
        <v>1</v>
      </c>
      <c r="F439" s="211" t="s">
        <v>519</v>
      </c>
      <c r="G439" s="208"/>
      <c r="H439" s="212">
        <v>1.9950000000000001</v>
      </c>
      <c r="I439" s="213"/>
      <c r="J439" s="208"/>
      <c r="K439" s="208"/>
      <c r="L439" s="214"/>
      <c r="M439" s="215"/>
      <c r="N439" s="216"/>
      <c r="O439" s="216"/>
      <c r="P439" s="216"/>
      <c r="Q439" s="216"/>
      <c r="R439" s="216"/>
      <c r="S439" s="216"/>
      <c r="T439" s="217"/>
      <c r="AT439" s="218" t="s">
        <v>149</v>
      </c>
      <c r="AU439" s="218" t="s">
        <v>84</v>
      </c>
      <c r="AV439" s="13" t="s">
        <v>84</v>
      </c>
      <c r="AW439" s="13" t="s">
        <v>30</v>
      </c>
      <c r="AX439" s="13" t="s">
        <v>73</v>
      </c>
      <c r="AY439" s="218" t="s">
        <v>137</v>
      </c>
    </row>
    <row r="440" spans="1:65" s="14" customFormat="1" ht="11.25">
      <c r="B440" s="219"/>
      <c r="C440" s="220"/>
      <c r="D440" s="209" t="s">
        <v>149</v>
      </c>
      <c r="E440" s="221" t="s">
        <v>1</v>
      </c>
      <c r="F440" s="222" t="s">
        <v>151</v>
      </c>
      <c r="G440" s="220"/>
      <c r="H440" s="223">
        <v>1.9950000000000001</v>
      </c>
      <c r="I440" s="224"/>
      <c r="J440" s="220"/>
      <c r="K440" s="220"/>
      <c r="L440" s="225"/>
      <c r="M440" s="226"/>
      <c r="N440" s="227"/>
      <c r="O440" s="227"/>
      <c r="P440" s="227"/>
      <c r="Q440" s="227"/>
      <c r="R440" s="227"/>
      <c r="S440" s="227"/>
      <c r="T440" s="228"/>
      <c r="AT440" s="229" t="s">
        <v>149</v>
      </c>
      <c r="AU440" s="229" t="s">
        <v>84</v>
      </c>
      <c r="AV440" s="14" t="s">
        <v>147</v>
      </c>
      <c r="AW440" s="14" t="s">
        <v>30</v>
      </c>
      <c r="AX440" s="14" t="s">
        <v>73</v>
      </c>
      <c r="AY440" s="229" t="s">
        <v>137</v>
      </c>
    </row>
    <row r="441" spans="1:65" s="16" customFormat="1" ht="11.25">
      <c r="B441" s="251"/>
      <c r="C441" s="252"/>
      <c r="D441" s="209" t="s">
        <v>149</v>
      </c>
      <c r="E441" s="253" t="s">
        <v>1</v>
      </c>
      <c r="F441" s="254" t="s">
        <v>202</v>
      </c>
      <c r="G441" s="252"/>
      <c r="H441" s="255">
        <v>10.095000000000002</v>
      </c>
      <c r="I441" s="256"/>
      <c r="J441" s="252"/>
      <c r="K441" s="252"/>
      <c r="L441" s="257"/>
      <c r="M441" s="258"/>
      <c r="N441" s="259"/>
      <c r="O441" s="259"/>
      <c r="P441" s="259"/>
      <c r="Q441" s="259"/>
      <c r="R441" s="259"/>
      <c r="S441" s="259"/>
      <c r="T441" s="260"/>
      <c r="AT441" s="261" t="s">
        <v>149</v>
      </c>
      <c r="AU441" s="261" t="s">
        <v>84</v>
      </c>
      <c r="AV441" s="16" t="s">
        <v>146</v>
      </c>
      <c r="AW441" s="16" t="s">
        <v>30</v>
      </c>
      <c r="AX441" s="16" t="s">
        <v>80</v>
      </c>
      <c r="AY441" s="261" t="s">
        <v>137</v>
      </c>
    </row>
    <row r="442" spans="1:65" s="2" customFormat="1" ht="21.75" customHeight="1">
      <c r="A442" s="35"/>
      <c r="B442" s="36"/>
      <c r="C442" s="230" t="s">
        <v>520</v>
      </c>
      <c r="D442" s="230" t="s">
        <v>152</v>
      </c>
      <c r="E442" s="231" t="s">
        <v>521</v>
      </c>
      <c r="F442" s="232" t="s">
        <v>522</v>
      </c>
      <c r="G442" s="233" t="s">
        <v>145</v>
      </c>
      <c r="H442" s="234">
        <v>10.095000000000001</v>
      </c>
      <c r="I442" s="235"/>
      <c r="J442" s="236">
        <f>ROUND(I442*H442,2)</f>
        <v>0</v>
      </c>
      <c r="K442" s="237"/>
      <c r="L442" s="238"/>
      <c r="M442" s="239" t="s">
        <v>1</v>
      </c>
      <c r="N442" s="240" t="s">
        <v>39</v>
      </c>
      <c r="O442" s="72"/>
      <c r="P442" s="203">
        <f>O442*H442</f>
        <v>0</v>
      </c>
      <c r="Q442" s="203">
        <v>3.6810000000000002E-2</v>
      </c>
      <c r="R442" s="203">
        <f>Q442*H442</f>
        <v>0.37159695000000004</v>
      </c>
      <c r="S442" s="203">
        <v>0</v>
      </c>
      <c r="T442" s="204">
        <f>S442*H442</f>
        <v>0</v>
      </c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R442" s="205" t="s">
        <v>263</v>
      </c>
      <c r="AT442" s="205" t="s">
        <v>152</v>
      </c>
      <c r="AU442" s="205" t="s">
        <v>84</v>
      </c>
      <c r="AY442" s="18" t="s">
        <v>137</v>
      </c>
      <c r="BE442" s="206">
        <f>IF(N442="základní",J442,0)</f>
        <v>0</v>
      </c>
      <c r="BF442" s="206">
        <f>IF(N442="snížená",J442,0)</f>
        <v>0</v>
      </c>
      <c r="BG442" s="206">
        <f>IF(N442="zákl. přenesená",J442,0)</f>
        <v>0</v>
      </c>
      <c r="BH442" s="206">
        <f>IF(N442="sníž. přenesená",J442,0)</f>
        <v>0</v>
      </c>
      <c r="BI442" s="206">
        <f>IF(N442="nulová",J442,0)</f>
        <v>0</v>
      </c>
      <c r="BJ442" s="18" t="s">
        <v>84</v>
      </c>
      <c r="BK442" s="206">
        <f>ROUND(I442*H442,2)</f>
        <v>0</v>
      </c>
      <c r="BL442" s="18" t="s">
        <v>243</v>
      </c>
      <c r="BM442" s="205" t="s">
        <v>523</v>
      </c>
    </row>
    <row r="443" spans="1:65" s="2" customFormat="1" ht="21.75" customHeight="1">
      <c r="A443" s="35"/>
      <c r="B443" s="36"/>
      <c r="C443" s="193" t="s">
        <v>524</v>
      </c>
      <c r="D443" s="193" t="s">
        <v>142</v>
      </c>
      <c r="E443" s="194" t="s">
        <v>525</v>
      </c>
      <c r="F443" s="195" t="s">
        <v>526</v>
      </c>
      <c r="G443" s="196" t="s">
        <v>177</v>
      </c>
      <c r="H443" s="197">
        <v>1</v>
      </c>
      <c r="I443" s="198"/>
      <c r="J443" s="199">
        <f>ROUND(I443*H443,2)</f>
        <v>0</v>
      </c>
      <c r="K443" s="200"/>
      <c r="L443" s="40"/>
      <c r="M443" s="201" t="s">
        <v>1</v>
      </c>
      <c r="N443" s="202" t="s">
        <v>39</v>
      </c>
      <c r="O443" s="72"/>
      <c r="P443" s="203">
        <f>O443*H443</f>
        <v>0</v>
      </c>
      <c r="Q443" s="203">
        <v>9.3000000000000005E-4</v>
      </c>
      <c r="R443" s="203">
        <f>Q443*H443</f>
        <v>9.3000000000000005E-4</v>
      </c>
      <c r="S443" s="203">
        <v>0</v>
      </c>
      <c r="T443" s="204">
        <f>S443*H443</f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205" t="s">
        <v>243</v>
      </c>
      <c r="AT443" s="205" t="s">
        <v>142</v>
      </c>
      <c r="AU443" s="205" t="s">
        <v>84</v>
      </c>
      <c r="AY443" s="18" t="s">
        <v>137</v>
      </c>
      <c r="BE443" s="206">
        <f>IF(N443="základní",J443,0)</f>
        <v>0</v>
      </c>
      <c r="BF443" s="206">
        <f>IF(N443="snížená",J443,0)</f>
        <v>0</v>
      </c>
      <c r="BG443" s="206">
        <f>IF(N443="zákl. přenesená",J443,0)</f>
        <v>0</v>
      </c>
      <c r="BH443" s="206">
        <f>IF(N443="sníž. přenesená",J443,0)</f>
        <v>0</v>
      </c>
      <c r="BI443" s="206">
        <f>IF(N443="nulová",J443,0)</f>
        <v>0</v>
      </c>
      <c r="BJ443" s="18" t="s">
        <v>84</v>
      </c>
      <c r="BK443" s="206">
        <f>ROUND(I443*H443,2)</f>
        <v>0</v>
      </c>
      <c r="BL443" s="18" t="s">
        <v>243</v>
      </c>
      <c r="BM443" s="205" t="s">
        <v>527</v>
      </c>
    </row>
    <row r="444" spans="1:65" s="13" customFormat="1" ht="11.25">
      <c r="B444" s="207"/>
      <c r="C444" s="208"/>
      <c r="D444" s="209" t="s">
        <v>149</v>
      </c>
      <c r="E444" s="210" t="s">
        <v>1</v>
      </c>
      <c r="F444" s="211" t="s">
        <v>528</v>
      </c>
      <c r="G444" s="208"/>
      <c r="H444" s="212">
        <v>1</v>
      </c>
      <c r="I444" s="213"/>
      <c r="J444" s="208"/>
      <c r="K444" s="208"/>
      <c r="L444" s="214"/>
      <c r="M444" s="215"/>
      <c r="N444" s="216"/>
      <c r="O444" s="216"/>
      <c r="P444" s="216"/>
      <c r="Q444" s="216"/>
      <c r="R444" s="216"/>
      <c r="S444" s="216"/>
      <c r="T444" s="217"/>
      <c r="AT444" s="218" t="s">
        <v>149</v>
      </c>
      <c r="AU444" s="218" t="s">
        <v>84</v>
      </c>
      <c r="AV444" s="13" t="s">
        <v>84</v>
      </c>
      <c r="AW444" s="13" t="s">
        <v>30</v>
      </c>
      <c r="AX444" s="13" t="s">
        <v>73</v>
      </c>
      <c r="AY444" s="218" t="s">
        <v>137</v>
      </c>
    </row>
    <row r="445" spans="1:65" s="14" customFormat="1" ht="11.25">
      <c r="B445" s="219"/>
      <c r="C445" s="220"/>
      <c r="D445" s="209" t="s">
        <v>149</v>
      </c>
      <c r="E445" s="221" t="s">
        <v>1</v>
      </c>
      <c r="F445" s="222" t="s">
        <v>151</v>
      </c>
      <c r="G445" s="220"/>
      <c r="H445" s="223">
        <v>1</v>
      </c>
      <c r="I445" s="224"/>
      <c r="J445" s="220"/>
      <c r="K445" s="220"/>
      <c r="L445" s="225"/>
      <c r="M445" s="226"/>
      <c r="N445" s="227"/>
      <c r="O445" s="227"/>
      <c r="P445" s="227"/>
      <c r="Q445" s="227"/>
      <c r="R445" s="227"/>
      <c r="S445" s="227"/>
      <c r="T445" s="228"/>
      <c r="AT445" s="229" t="s">
        <v>149</v>
      </c>
      <c r="AU445" s="229" t="s">
        <v>84</v>
      </c>
      <c r="AV445" s="14" t="s">
        <v>147</v>
      </c>
      <c r="AW445" s="14" t="s">
        <v>30</v>
      </c>
      <c r="AX445" s="14" t="s">
        <v>80</v>
      </c>
      <c r="AY445" s="229" t="s">
        <v>137</v>
      </c>
    </row>
    <row r="446" spans="1:65" s="2" customFormat="1" ht="21.75" customHeight="1">
      <c r="A446" s="35"/>
      <c r="B446" s="36"/>
      <c r="C446" s="230" t="s">
        <v>529</v>
      </c>
      <c r="D446" s="230" t="s">
        <v>152</v>
      </c>
      <c r="E446" s="231" t="s">
        <v>530</v>
      </c>
      <c r="F446" s="232" t="s">
        <v>531</v>
      </c>
      <c r="G446" s="233" t="s">
        <v>177</v>
      </c>
      <c r="H446" s="234">
        <v>1</v>
      </c>
      <c r="I446" s="235"/>
      <c r="J446" s="236">
        <f>ROUND(I446*H446,2)</f>
        <v>0</v>
      </c>
      <c r="K446" s="237"/>
      <c r="L446" s="238"/>
      <c r="M446" s="239" t="s">
        <v>1</v>
      </c>
      <c r="N446" s="240" t="s">
        <v>39</v>
      </c>
      <c r="O446" s="72"/>
      <c r="P446" s="203">
        <f>O446*H446</f>
        <v>0</v>
      </c>
      <c r="Q446" s="203">
        <v>4.0280000000000003E-2</v>
      </c>
      <c r="R446" s="203">
        <f>Q446*H446</f>
        <v>4.0280000000000003E-2</v>
      </c>
      <c r="S446" s="203">
        <v>0</v>
      </c>
      <c r="T446" s="204">
        <f>S446*H446</f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205" t="s">
        <v>263</v>
      </c>
      <c r="AT446" s="205" t="s">
        <v>152</v>
      </c>
      <c r="AU446" s="205" t="s">
        <v>84</v>
      </c>
      <c r="AY446" s="18" t="s">
        <v>137</v>
      </c>
      <c r="BE446" s="206">
        <f>IF(N446="základní",J446,0)</f>
        <v>0</v>
      </c>
      <c r="BF446" s="206">
        <f>IF(N446="snížená",J446,0)</f>
        <v>0</v>
      </c>
      <c r="BG446" s="206">
        <f>IF(N446="zákl. přenesená",J446,0)</f>
        <v>0</v>
      </c>
      <c r="BH446" s="206">
        <f>IF(N446="sníž. přenesená",J446,0)</f>
        <v>0</v>
      </c>
      <c r="BI446" s="206">
        <f>IF(N446="nulová",J446,0)</f>
        <v>0</v>
      </c>
      <c r="BJ446" s="18" t="s">
        <v>84</v>
      </c>
      <c r="BK446" s="206">
        <f>ROUND(I446*H446,2)</f>
        <v>0</v>
      </c>
      <c r="BL446" s="18" t="s">
        <v>243</v>
      </c>
      <c r="BM446" s="205" t="s">
        <v>532</v>
      </c>
    </row>
    <row r="447" spans="1:65" s="13" customFormat="1" ht="11.25">
      <c r="B447" s="207"/>
      <c r="C447" s="208"/>
      <c r="D447" s="209" t="s">
        <v>149</v>
      </c>
      <c r="E447" s="210" t="s">
        <v>1</v>
      </c>
      <c r="F447" s="211" t="s">
        <v>80</v>
      </c>
      <c r="G447" s="208"/>
      <c r="H447" s="212">
        <v>1</v>
      </c>
      <c r="I447" s="213"/>
      <c r="J447" s="208"/>
      <c r="K447" s="208"/>
      <c r="L447" s="214"/>
      <c r="M447" s="215"/>
      <c r="N447" s="216"/>
      <c r="O447" s="216"/>
      <c r="P447" s="216"/>
      <c r="Q447" s="216"/>
      <c r="R447" s="216"/>
      <c r="S447" s="216"/>
      <c r="T447" s="217"/>
      <c r="AT447" s="218" t="s">
        <v>149</v>
      </c>
      <c r="AU447" s="218" t="s">
        <v>84</v>
      </c>
      <c r="AV447" s="13" t="s">
        <v>84</v>
      </c>
      <c r="AW447" s="13" t="s">
        <v>30</v>
      </c>
      <c r="AX447" s="13" t="s">
        <v>80</v>
      </c>
      <c r="AY447" s="218" t="s">
        <v>137</v>
      </c>
    </row>
    <row r="448" spans="1:65" s="2" customFormat="1" ht="21.75" customHeight="1">
      <c r="A448" s="35"/>
      <c r="B448" s="36"/>
      <c r="C448" s="193" t="s">
        <v>533</v>
      </c>
      <c r="D448" s="193" t="s">
        <v>142</v>
      </c>
      <c r="E448" s="194" t="s">
        <v>534</v>
      </c>
      <c r="F448" s="195" t="s">
        <v>535</v>
      </c>
      <c r="G448" s="196" t="s">
        <v>177</v>
      </c>
      <c r="H448" s="197">
        <v>2</v>
      </c>
      <c r="I448" s="198"/>
      <c r="J448" s="199">
        <f>ROUND(I448*H448,2)</f>
        <v>0</v>
      </c>
      <c r="K448" s="200"/>
      <c r="L448" s="40"/>
      <c r="M448" s="201" t="s">
        <v>1</v>
      </c>
      <c r="N448" s="202" t="s">
        <v>39</v>
      </c>
      <c r="O448" s="72"/>
      <c r="P448" s="203">
        <f>O448*H448</f>
        <v>0</v>
      </c>
      <c r="Q448" s="203">
        <v>0</v>
      </c>
      <c r="R448" s="203">
        <f>Q448*H448</f>
        <v>0</v>
      </c>
      <c r="S448" s="203">
        <v>4.1700000000000001E-2</v>
      </c>
      <c r="T448" s="204">
        <f>S448*H448</f>
        <v>8.3400000000000002E-2</v>
      </c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R448" s="205" t="s">
        <v>243</v>
      </c>
      <c r="AT448" s="205" t="s">
        <v>142</v>
      </c>
      <c r="AU448" s="205" t="s">
        <v>84</v>
      </c>
      <c r="AY448" s="18" t="s">
        <v>137</v>
      </c>
      <c r="BE448" s="206">
        <f>IF(N448="základní",J448,0)</f>
        <v>0</v>
      </c>
      <c r="BF448" s="206">
        <f>IF(N448="snížená",J448,0)</f>
        <v>0</v>
      </c>
      <c r="BG448" s="206">
        <f>IF(N448="zákl. přenesená",J448,0)</f>
        <v>0</v>
      </c>
      <c r="BH448" s="206">
        <f>IF(N448="sníž. přenesená",J448,0)</f>
        <v>0</v>
      </c>
      <c r="BI448" s="206">
        <f>IF(N448="nulová",J448,0)</f>
        <v>0</v>
      </c>
      <c r="BJ448" s="18" t="s">
        <v>84</v>
      </c>
      <c r="BK448" s="206">
        <f>ROUND(I448*H448,2)</f>
        <v>0</v>
      </c>
      <c r="BL448" s="18" t="s">
        <v>243</v>
      </c>
      <c r="BM448" s="205" t="s">
        <v>536</v>
      </c>
    </row>
    <row r="449" spans="1:65" s="13" customFormat="1" ht="11.25">
      <c r="B449" s="207"/>
      <c r="C449" s="208"/>
      <c r="D449" s="209" t="s">
        <v>149</v>
      </c>
      <c r="E449" s="210" t="s">
        <v>1</v>
      </c>
      <c r="F449" s="211" t="s">
        <v>537</v>
      </c>
      <c r="G449" s="208"/>
      <c r="H449" s="212">
        <v>1</v>
      </c>
      <c r="I449" s="213"/>
      <c r="J449" s="208"/>
      <c r="K449" s="208"/>
      <c r="L449" s="214"/>
      <c r="M449" s="215"/>
      <c r="N449" s="216"/>
      <c r="O449" s="216"/>
      <c r="P449" s="216"/>
      <c r="Q449" s="216"/>
      <c r="R449" s="216"/>
      <c r="S449" s="216"/>
      <c r="T449" s="217"/>
      <c r="AT449" s="218" t="s">
        <v>149</v>
      </c>
      <c r="AU449" s="218" t="s">
        <v>84</v>
      </c>
      <c r="AV449" s="13" t="s">
        <v>84</v>
      </c>
      <c r="AW449" s="13" t="s">
        <v>30</v>
      </c>
      <c r="AX449" s="13" t="s">
        <v>73</v>
      </c>
      <c r="AY449" s="218" t="s">
        <v>137</v>
      </c>
    </row>
    <row r="450" spans="1:65" s="14" customFormat="1" ht="11.25">
      <c r="B450" s="219"/>
      <c r="C450" s="220"/>
      <c r="D450" s="209" t="s">
        <v>149</v>
      </c>
      <c r="E450" s="221" t="s">
        <v>1</v>
      </c>
      <c r="F450" s="222" t="s">
        <v>151</v>
      </c>
      <c r="G450" s="220"/>
      <c r="H450" s="223">
        <v>1</v>
      </c>
      <c r="I450" s="224"/>
      <c r="J450" s="220"/>
      <c r="K450" s="220"/>
      <c r="L450" s="225"/>
      <c r="M450" s="226"/>
      <c r="N450" s="227"/>
      <c r="O450" s="227"/>
      <c r="P450" s="227"/>
      <c r="Q450" s="227"/>
      <c r="R450" s="227"/>
      <c r="S450" s="227"/>
      <c r="T450" s="228"/>
      <c r="AT450" s="229" t="s">
        <v>149</v>
      </c>
      <c r="AU450" s="229" t="s">
        <v>84</v>
      </c>
      <c r="AV450" s="14" t="s">
        <v>147</v>
      </c>
      <c r="AW450" s="14" t="s">
        <v>30</v>
      </c>
      <c r="AX450" s="14" t="s">
        <v>73</v>
      </c>
      <c r="AY450" s="229" t="s">
        <v>137</v>
      </c>
    </row>
    <row r="451" spans="1:65" s="13" customFormat="1" ht="11.25">
      <c r="B451" s="207"/>
      <c r="C451" s="208"/>
      <c r="D451" s="209" t="s">
        <v>149</v>
      </c>
      <c r="E451" s="210" t="s">
        <v>1</v>
      </c>
      <c r="F451" s="211" t="s">
        <v>538</v>
      </c>
      <c r="G451" s="208"/>
      <c r="H451" s="212">
        <v>1</v>
      </c>
      <c r="I451" s="213"/>
      <c r="J451" s="208"/>
      <c r="K451" s="208"/>
      <c r="L451" s="214"/>
      <c r="M451" s="215"/>
      <c r="N451" s="216"/>
      <c r="O451" s="216"/>
      <c r="P451" s="216"/>
      <c r="Q451" s="216"/>
      <c r="R451" s="216"/>
      <c r="S451" s="216"/>
      <c r="T451" s="217"/>
      <c r="AT451" s="218" t="s">
        <v>149</v>
      </c>
      <c r="AU451" s="218" t="s">
        <v>84</v>
      </c>
      <c r="AV451" s="13" t="s">
        <v>84</v>
      </c>
      <c r="AW451" s="13" t="s">
        <v>30</v>
      </c>
      <c r="AX451" s="13" t="s">
        <v>73</v>
      </c>
      <c r="AY451" s="218" t="s">
        <v>137</v>
      </c>
    </row>
    <row r="452" spans="1:65" s="14" customFormat="1" ht="11.25">
      <c r="B452" s="219"/>
      <c r="C452" s="220"/>
      <c r="D452" s="209" t="s">
        <v>149</v>
      </c>
      <c r="E452" s="221" t="s">
        <v>1</v>
      </c>
      <c r="F452" s="222" t="s">
        <v>151</v>
      </c>
      <c r="G452" s="220"/>
      <c r="H452" s="223">
        <v>1</v>
      </c>
      <c r="I452" s="224"/>
      <c r="J452" s="220"/>
      <c r="K452" s="220"/>
      <c r="L452" s="225"/>
      <c r="M452" s="226"/>
      <c r="N452" s="227"/>
      <c r="O452" s="227"/>
      <c r="P452" s="227"/>
      <c r="Q452" s="227"/>
      <c r="R452" s="227"/>
      <c r="S452" s="227"/>
      <c r="T452" s="228"/>
      <c r="AT452" s="229" t="s">
        <v>149</v>
      </c>
      <c r="AU452" s="229" t="s">
        <v>84</v>
      </c>
      <c r="AV452" s="14" t="s">
        <v>147</v>
      </c>
      <c r="AW452" s="14" t="s">
        <v>30</v>
      </c>
      <c r="AX452" s="14" t="s">
        <v>73</v>
      </c>
      <c r="AY452" s="229" t="s">
        <v>137</v>
      </c>
    </row>
    <row r="453" spans="1:65" s="16" customFormat="1" ht="11.25">
      <c r="B453" s="251"/>
      <c r="C453" s="252"/>
      <c r="D453" s="209" t="s">
        <v>149</v>
      </c>
      <c r="E453" s="253" t="s">
        <v>1</v>
      </c>
      <c r="F453" s="254" t="s">
        <v>202</v>
      </c>
      <c r="G453" s="252"/>
      <c r="H453" s="255">
        <v>2</v>
      </c>
      <c r="I453" s="256"/>
      <c r="J453" s="252"/>
      <c r="K453" s="252"/>
      <c r="L453" s="257"/>
      <c r="M453" s="258"/>
      <c r="N453" s="259"/>
      <c r="O453" s="259"/>
      <c r="P453" s="259"/>
      <c r="Q453" s="259"/>
      <c r="R453" s="259"/>
      <c r="S453" s="259"/>
      <c r="T453" s="260"/>
      <c r="AT453" s="261" t="s">
        <v>149</v>
      </c>
      <c r="AU453" s="261" t="s">
        <v>84</v>
      </c>
      <c r="AV453" s="16" t="s">
        <v>146</v>
      </c>
      <c r="AW453" s="16" t="s">
        <v>30</v>
      </c>
      <c r="AX453" s="16" t="s">
        <v>80</v>
      </c>
      <c r="AY453" s="261" t="s">
        <v>137</v>
      </c>
    </row>
    <row r="454" spans="1:65" s="2" customFormat="1" ht="21.75" customHeight="1">
      <c r="A454" s="35"/>
      <c r="B454" s="36"/>
      <c r="C454" s="193" t="s">
        <v>539</v>
      </c>
      <c r="D454" s="193" t="s">
        <v>142</v>
      </c>
      <c r="E454" s="194" t="s">
        <v>540</v>
      </c>
      <c r="F454" s="195" t="s">
        <v>541</v>
      </c>
      <c r="G454" s="196" t="s">
        <v>177</v>
      </c>
      <c r="H454" s="197">
        <v>10</v>
      </c>
      <c r="I454" s="198"/>
      <c r="J454" s="199">
        <f>ROUND(I454*H454,2)</f>
        <v>0</v>
      </c>
      <c r="K454" s="200"/>
      <c r="L454" s="40"/>
      <c r="M454" s="201" t="s">
        <v>1</v>
      </c>
      <c r="N454" s="202" t="s">
        <v>39</v>
      </c>
      <c r="O454" s="72"/>
      <c r="P454" s="203">
        <f>O454*H454</f>
        <v>0</v>
      </c>
      <c r="Q454" s="203">
        <v>0</v>
      </c>
      <c r="R454" s="203">
        <f>Q454*H454</f>
        <v>0</v>
      </c>
      <c r="S454" s="203">
        <v>0</v>
      </c>
      <c r="T454" s="204">
        <f>S454*H454</f>
        <v>0</v>
      </c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R454" s="205" t="s">
        <v>243</v>
      </c>
      <c r="AT454" s="205" t="s">
        <v>142</v>
      </c>
      <c r="AU454" s="205" t="s">
        <v>84</v>
      </c>
      <c r="AY454" s="18" t="s">
        <v>137</v>
      </c>
      <c r="BE454" s="206">
        <f>IF(N454="základní",J454,0)</f>
        <v>0</v>
      </c>
      <c r="BF454" s="206">
        <f>IF(N454="snížená",J454,0)</f>
        <v>0</v>
      </c>
      <c r="BG454" s="206">
        <f>IF(N454="zákl. přenesená",J454,0)</f>
        <v>0</v>
      </c>
      <c r="BH454" s="206">
        <f>IF(N454="sníž. přenesená",J454,0)</f>
        <v>0</v>
      </c>
      <c r="BI454" s="206">
        <f>IF(N454="nulová",J454,0)</f>
        <v>0</v>
      </c>
      <c r="BJ454" s="18" t="s">
        <v>84</v>
      </c>
      <c r="BK454" s="206">
        <f>ROUND(I454*H454,2)</f>
        <v>0</v>
      </c>
      <c r="BL454" s="18" t="s">
        <v>243</v>
      </c>
      <c r="BM454" s="205" t="s">
        <v>542</v>
      </c>
    </row>
    <row r="455" spans="1:65" s="13" customFormat="1" ht="11.25">
      <c r="B455" s="207"/>
      <c r="C455" s="208"/>
      <c r="D455" s="209" t="s">
        <v>149</v>
      </c>
      <c r="E455" s="210" t="s">
        <v>1</v>
      </c>
      <c r="F455" s="211" t="s">
        <v>543</v>
      </c>
      <c r="G455" s="208"/>
      <c r="H455" s="212">
        <v>6</v>
      </c>
      <c r="I455" s="213"/>
      <c r="J455" s="208"/>
      <c r="K455" s="208"/>
      <c r="L455" s="214"/>
      <c r="M455" s="215"/>
      <c r="N455" s="216"/>
      <c r="O455" s="216"/>
      <c r="P455" s="216"/>
      <c r="Q455" s="216"/>
      <c r="R455" s="216"/>
      <c r="S455" s="216"/>
      <c r="T455" s="217"/>
      <c r="AT455" s="218" t="s">
        <v>149</v>
      </c>
      <c r="AU455" s="218" t="s">
        <v>84</v>
      </c>
      <c r="AV455" s="13" t="s">
        <v>84</v>
      </c>
      <c r="AW455" s="13" t="s">
        <v>30</v>
      </c>
      <c r="AX455" s="13" t="s">
        <v>73</v>
      </c>
      <c r="AY455" s="218" t="s">
        <v>137</v>
      </c>
    </row>
    <row r="456" spans="1:65" s="14" customFormat="1" ht="11.25">
      <c r="B456" s="219"/>
      <c r="C456" s="220"/>
      <c r="D456" s="209" t="s">
        <v>149</v>
      </c>
      <c r="E456" s="221" t="s">
        <v>1</v>
      </c>
      <c r="F456" s="222" t="s">
        <v>151</v>
      </c>
      <c r="G456" s="220"/>
      <c r="H456" s="223">
        <v>6</v>
      </c>
      <c r="I456" s="224"/>
      <c r="J456" s="220"/>
      <c r="K456" s="220"/>
      <c r="L456" s="225"/>
      <c r="M456" s="226"/>
      <c r="N456" s="227"/>
      <c r="O456" s="227"/>
      <c r="P456" s="227"/>
      <c r="Q456" s="227"/>
      <c r="R456" s="227"/>
      <c r="S456" s="227"/>
      <c r="T456" s="228"/>
      <c r="AT456" s="229" t="s">
        <v>149</v>
      </c>
      <c r="AU456" s="229" t="s">
        <v>84</v>
      </c>
      <c r="AV456" s="14" t="s">
        <v>147</v>
      </c>
      <c r="AW456" s="14" t="s">
        <v>30</v>
      </c>
      <c r="AX456" s="14" t="s">
        <v>73</v>
      </c>
      <c r="AY456" s="229" t="s">
        <v>137</v>
      </c>
    </row>
    <row r="457" spans="1:65" s="13" customFormat="1" ht="11.25">
      <c r="B457" s="207"/>
      <c r="C457" s="208"/>
      <c r="D457" s="209" t="s">
        <v>149</v>
      </c>
      <c r="E457" s="210" t="s">
        <v>1</v>
      </c>
      <c r="F457" s="211" t="s">
        <v>544</v>
      </c>
      <c r="G457" s="208"/>
      <c r="H457" s="212">
        <v>2</v>
      </c>
      <c r="I457" s="213"/>
      <c r="J457" s="208"/>
      <c r="K457" s="208"/>
      <c r="L457" s="214"/>
      <c r="M457" s="215"/>
      <c r="N457" s="216"/>
      <c r="O457" s="216"/>
      <c r="P457" s="216"/>
      <c r="Q457" s="216"/>
      <c r="R457" s="216"/>
      <c r="S457" s="216"/>
      <c r="T457" s="217"/>
      <c r="AT457" s="218" t="s">
        <v>149</v>
      </c>
      <c r="AU457" s="218" t="s">
        <v>84</v>
      </c>
      <c r="AV457" s="13" t="s">
        <v>84</v>
      </c>
      <c r="AW457" s="13" t="s">
        <v>30</v>
      </c>
      <c r="AX457" s="13" t="s">
        <v>73</v>
      </c>
      <c r="AY457" s="218" t="s">
        <v>137</v>
      </c>
    </row>
    <row r="458" spans="1:65" s="14" customFormat="1" ht="11.25">
      <c r="B458" s="219"/>
      <c r="C458" s="220"/>
      <c r="D458" s="209" t="s">
        <v>149</v>
      </c>
      <c r="E458" s="221" t="s">
        <v>1</v>
      </c>
      <c r="F458" s="222" t="s">
        <v>151</v>
      </c>
      <c r="G458" s="220"/>
      <c r="H458" s="223">
        <v>2</v>
      </c>
      <c r="I458" s="224"/>
      <c r="J458" s="220"/>
      <c r="K458" s="220"/>
      <c r="L458" s="225"/>
      <c r="M458" s="226"/>
      <c r="N458" s="227"/>
      <c r="O458" s="227"/>
      <c r="P458" s="227"/>
      <c r="Q458" s="227"/>
      <c r="R458" s="227"/>
      <c r="S458" s="227"/>
      <c r="T458" s="228"/>
      <c r="AT458" s="229" t="s">
        <v>149</v>
      </c>
      <c r="AU458" s="229" t="s">
        <v>84</v>
      </c>
      <c r="AV458" s="14" t="s">
        <v>147</v>
      </c>
      <c r="AW458" s="14" t="s">
        <v>30</v>
      </c>
      <c r="AX458" s="14" t="s">
        <v>73</v>
      </c>
      <c r="AY458" s="229" t="s">
        <v>137</v>
      </c>
    </row>
    <row r="459" spans="1:65" s="13" customFormat="1" ht="11.25">
      <c r="B459" s="207"/>
      <c r="C459" s="208"/>
      <c r="D459" s="209" t="s">
        <v>149</v>
      </c>
      <c r="E459" s="210" t="s">
        <v>1</v>
      </c>
      <c r="F459" s="211" t="s">
        <v>545</v>
      </c>
      <c r="G459" s="208"/>
      <c r="H459" s="212">
        <v>2</v>
      </c>
      <c r="I459" s="213"/>
      <c r="J459" s="208"/>
      <c r="K459" s="208"/>
      <c r="L459" s="214"/>
      <c r="M459" s="215"/>
      <c r="N459" s="216"/>
      <c r="O459" s="216"/>
      <c r="P459" s="216"/>
      <c r="Q459" s="216"/>
      <c r="R459" s="216"/>
      <c r="S459" s="216"/>
      <c r="T459" s="217"/>
      <c r="AT459" s="218" t="s">
        <v>149</v>
      </c>
      <c r="AU459" s="218" t="s">
        <v>84</v>
      </c>
      <c r="AV459" s="13" t="s">
        <v>84</v>
      </c>
      <c r="AW459" s="13" t="s">
        <v>30</v>
      </c>
      <c r="AX459" s="13" t="s">
        <v>73</v>
      </c>
      <c r="AY459" s="218" t="s">
        <v>137</v>
      </c>
    </row>
    <row r="460" spans="1:65" s="14" customFormat="1" ht="11.25">
      <c r="B460" s="219"/>
      <c r="C460" s="220"/>
      <c r="D460" s="209" t="s">
        <v>149</v>
      </c>
      <c r="E460" s="221" t="s">
        <v>1</v>
      </c>
      <c r="F460" s="222" t="s">
        <v>151</v>
      </c>
      <c r="G460" s="220"/>
      <c r="H460" s="223">
        <v>2</v>
      </c>
      <c r="I460" s="224"/>
      <c r="J460" s="220"/>
      <c r="K460" s="220"/>
      <c r="L460" s="225"/>
      <c r="M460" s="226"/>
      <c r="N460" s="227"/>
      <c r="O460" s="227"/>
      <c r="P460" s="227"/>
      <c r="Q460" s="227"/>
      <c r="R460" s="227"/>
      <c r="S460" s="227"/>
      <c r="T460" s="228"/>
      <c r="AT460" s="229" t="s">
        <v>149</v>
      </c>
      <c r="AU460" s="229" t="s">
        <v>84</v>
      </c>
      <c r="AV460" s="14" t="s">
        <v>147</v>
      </c>
      <c r="AW460" s="14" t="s">
        <v>30</v>
      </c>
      <c r="AX460" s="14" t="s">
        <v>73</v>
      </c>
      <c r="AY460" s="229" t="s">
        <v>137</v>
      </c>
    </row>
    <row r="461" spans="1:65" s="16" customFormat="1" ht="11.25">
      <c r="B461" s="251"/>
      <c r="C461" s="252"/>
      <c r="D461" s="209" t="s">
        <v>149</v>
      </c>
      <c r="E461" s="253" t="s">
        <v>1</v>
      </c>
      <c r="F461" s="254" t="s">
        <v>202</v>
      </c>
      <c r="G461" s="252"/>
      <c r="H461" s="255">
        <v>10</v>
      </c>
      <c r="I461" s="256"/>
      <c r="J461" s="252"/>
      <c r="K461" s="252"/>
      <c r="L461" s="257"/>
      <c r="M461" s="258"/>
      <c r="N461" s="259"/>
      <c r="O461" s="259"/>
      <c r="P461" s="259"/>
      <c r="Q461" s="259"/>
      <c r="R461" s="259"/>
      <c r="S461" s="259"/>
      <c r="T461" s="260"/>
      <c r="AT461" s="261" t="s">
        <v>149</v>
      </c>
      <c r="AU461" s="261" t="s">
        <v>84</v>
      </c>
      <c r="AV461" s="16" t="s">
        <v>146</v>
      </c>
      <c r="AW461" s="16" t="s">
        <v>30</v>
      </c>
      <c r="AX461" s="16" t="s">
        <v>80</v>
      </c>
      <c r="AY461" s="261" t="s">
        <v>137</v>
      </c>
    </row>
    <row r="462" spans="1:65" s="2" customFormat="1" ht="21.75" customHeight="1">
      <c r="A462" s="35"/>
      <c r="B462" s="36"/>
      <c r="C462" s="230" t="s">
        <v>546</v>
      </c>
      <c r="D462" s="230" t="s">
        <v>152</v>
      </c>
      <c r="E462" s="231" t="s">
        <v>547</v>
      </c>
      <c r="F462" s="232" t="s">
        <v>548</v>
      </c>
      <c r="G462" s="233" t="s">
        <v>310</v>
      </c>
      <c r="H462" s="234">
        <v>9.1999999999999993</v>
      </c>
      <c r="I462" s="235"/>
      <c r="J462" s="236">
        <f>ROUND(I462*H462,2)</f>
        <v>0</v>
      </c>
      <c r="K462" s="237"/>
      <c r="L462" s="238"/>
      <c r="M462" s="239" t="s">
        <v>1</v>
      </c>
      <c r="N462" s="240" t="s">
        <v>39</v>
      </c>
      <c r="O462" s="72"/>
      <c r="P462" s="203">
        <f>O462*H462</f>
        <v>0</v>
      </c>
      <c r="Q462" s="203">
        <v>5.0000000000000001E-3</v>
      </c>
      <c r="R462" s="203">
        <f>Q462*H462</f>
        <v>4.5999999999999999E-2</v>
      </c>
      <c r="S462" s="203">
        <v>0</v>
      </c>
      <c r="T462" s="204">
        <f>S462*H462</f>
        <v>0</v>
      </c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R462" s="205" t="s">
        <v>263</v>
      </c>
      <c r="AT462" s="205" t="s">
        <v>152</v>
      </c>
      <c r="AU462" s="205" t="s">
        <v>84</v>
      </c>
      <c r="AY462" s="18" t="s">
        <v>137</v>
      </c>
      <c r="BE462" s="206">
        <f>IF(N462="základní",J462,0)</f>
        <v>0</v>
      </c>
      <c r="BF462" s="206">
        <f>IF(N462="snížená",J462,0)</f>
        <v>0</v>
      </c>
      <c r="BG462" s="206">
        <f>IF(N462="zákl. přenesená",J462,0)</f>
        <v>0</v>
      </c>
      <c r="BH462" s="206">
        <f>IF(N462="sníž. přenesená",J462,0)</f>
        <v>0</v>
      </c>
      <c r="BI462" s="206">
        <f>IF(N462="nulová",J462,0)</f>
        <v>0</v>
      </c>
      <c r="BJ462" s="18" t="s">
        <v>84</v>
      </c>
      <c r="BK462" s="206">
        <f>ROUND(I462*H462,2)</f>
        <v>0</v>
      </c>
      <c r="BL462" s="18" t="s">
        <v>243</v>
      </c>
      <c r="BM462" s="205" t="s">
        <v>549</v>
      </c>
    </row>
    <row r="463" spans="1:65" s="13" customFormat="1" ht="11.25">
      <c r="B463" s="207"/>
      <c r="C463" s="208"/>
      <c r="D463" s="209" t="s">
        <v>149</v>
      </c>
      <c r="E463" s="210" t="s">
        <v>1</v>
      </c>
      <c r="F463" s="211" t="s">
        <v>430</v>
      </c>
      <c r="G463" s="208"/>
      <c r="H463" s="212">
        <v>5.4</v>
      </c>
      <c r="I463" s="213"/>
      <c r="J463" s="208"/>
      <c r="K463" s="208"/>
      <c r="L463" s="214"/>
      <c r="M463" s="215"/>
      <c r="N463" s="216"/>
      <c r="O463" s="216"/>
      <c r="P463" s="216"/>
      <c r="Q463" s="216"/>
      <c r="R463" s="216"/>
      <c r="S463" s="216"/>
      <c r="T463" s="217"/>
      <c r="AT463" s="218" t="s">
        <v>149</v>
      </c>
      <c r="AU463" s="218" t="s">
        <v>84</v>
      </c>
      <c r="AV463" s="13" t="s">
        <v>84</v>
      </c>
      <c r="AW463" s="13" t="s">
        <v>30</v>
      </c>
      <c r="AX463" s="13" t="s">
        <v>73</v>
      </c>
      <c r="AY463" s="218" t="s">
        <v>137</v>
      </c>
    </row>
    <row r="464" spans="1:65" s="14" customFormat="1" ht="11.25">
      <c r="B464" s="219"/>
      <c r="C464" s="220"/>
      <c r="D464" s="209" t="s">
        <v>149</v>
      </c>
      <c r="E464" s="221" t="s">
        <v>1</v>
      </c>
      <c r="F464" s="222" t="s">
        <v>151</v>
      </c>
      <c r="G464" s="220"/>
      <c r="H464" s="223">
        <v>5.4</v>
      </c>
      <c r="I464" s="224"/>
      <c r="J464" s="220"/>
      <c r="K464" s="220"/>
      <c r="L464" s="225"/>
      <c r="M464" s="226"/>
      <c r="N464" s="227"/>
      <c r="O464" s="227"/>
      <c r="P464" s="227"/>
      <c r="Q464" s="227"/>
      <c r="R464" s="227"/>
      <c r="S464" s="227"/>
      <c r="T464" s="228"/>
      <c r="AT464" s="229" t="s">
        <v>149</v>
      </c>
      <c r="AU464" s="229" t="s">
        <v>84</v>
      </c>
      <c r="AV464" s="14" t="s">
        <v>147</v>
      </c>
      <c r="AW464" s="14" t="s">
        <v>30</v>
      </c>
      <c r="AX464" s="14" t="s">
        <v>73</v>
      </c>
      <c r="AY464" s="229" t="s">
        <v>137</v>
      </c>
    </row>
    <row r="465" spans="1:65" s="13" customFormat="1" ht="11.25">
      <c r="B465" s="207"/>
      <c r="C465" s="208"/>
      <c r="D465" s="209" t="s">
        <v>149</v>
      </c>
      <c r="E465" s="210" t="s">
        <v>1</v>
      </c>
      <c r="F465" s="211" t="s">
        <v>431</v>
      </c>
      <c r="G465" s="208"/>
      <c r="H465" s="212">
        <v>1.8</v>
      </c>
      <c r="I465" s="213"/>
      <c r="J465" s="208"/>
      <c r="K465" s="208"/>
      <c r="L465" s="214"/>
      <c r="M465" s="215"/>
      <c r="N465" s="216"/>
      <c r="O465" s="216"/>
      <c r="P465" s="216"/>
      <c r="Q465" s="216"/>
      <c r="R465" s="216"/>
      <c r="S465" s="216"/>
      <c r="T465" s="217"/>
      <c r="AT465" s="218" t="s">
        <v>149</v>
      </c>
      <c r="AU465" s="218" t="s">
        <v>84</v>
      </c>
      <c r="AV465" s="13" t="s">
        <v>84</v>
      </c>
      <c r="AW465" s="13" t="s">
        <v>30</v>
      </c>
      <c r="AX465" s="13" t="s">
        <v>73</v>
      </c>
      <c r="AY465" s="218" t="s">
        <v>137</v>
      </c>
    </row>
    <row r="466" spans="1:65" s="14" customFormat="1" ht="11.25">
      <c r="B466" s="219"/>
      <c r="C466" s="220"/>
      <c r="D466" s="209" t="s">
        <v>149</v>
      </c>
      <c r="E466" s="221" t="s">
        <v>1</v>
      </c>
      <c r="F466" s="222" t="s">
        <v>151</v>
      </c>
      <c r="G466" s="220"/>
      <c r="H466" s="223">
        <v>1.8</v>
      </c>
      <c r="I466" s="224"/>
      <c r="J466" s="220"/>
      <c r="K466" s="220"/>
      <c r="L466" s="225"/>
      <c r="M466" s="226"/>
      <c r="N466" s="227"/>
      <c r="O466" s="227"/>
      <c r="P466" s="227"/>
      <c r="Q466" s="227"/>
      <c r="R466" s="227"/>
      <c r="S466" s="227"/>
      <c r="T466" s="228"/>
      <c r="AT466" s="229" t="s">
        <v>149</v>
      </c>
      <c r="AU466" s="229" t="s">
        <v>84</v>
      </c>
      <c r="AV466" s="14" t="s">
        <v>147</v>
      </c>
      <c r="AW466" s="14" t="s">
        <v>30</v>
      </c>
      <c r="AX466" s="14" t="s">
        <v>73</v>
      </c>
      <c r="AY466" s="229" t="s">
        <v>137</v>
      </c>
    </row>
    <row r="467" spans="1:65" s="13" customFormat="1" ht="11.25">
      <c r="B467" s="207"/>
      <c r="C467" s="208"/>
      <c r="D467" s="209" t="s">
        <v>149</v>
      </c>
      <c r="E467" s="210" t="s">
        <v>1</v>
      </c>
      <c r="F467" s="211" t="s">
        <v>432</v>
      </c>
      <c r="G467" s="208"/>
      <c r="H467" s="212">
        <v>2</v>
      </c>
      <c r="I467" s="213"/>
      <c r="J467" s="208"/>
      <c r="K467" s="208"/>
      <c r="L467" s="214"/>
      <c r="M467" s="215"/>
      <c r="N467" s="216"/>
      <c r="O467" s="216"/>
      <c r="P467" s="216"/>
      <c r="Q467" s="216"/>
      <c r="R467" s="216"/>
      <c r="S467" s="216"/>
      <c r="T467" s="217"/>
      <c r="AT467" s="218" t="s">
        <v>149</v>
      </c>
      <c r="AU467" s="218" t="s">
        <v>84</v>
      </c>
      <c r="AV467" s="13" t="s">
        <v>84</v>
      </c>
      <c r="AW467" s="13" t="s">
        <v>30</v>
      </c>
      <c r="AX467" s="13" t="s">
        <v>73</v>
      </c>
      <c r="AY467" s="218" t="s">
        <v>137</v>
      </c>
    </row>
    <row r="468" spans="1:65" s="14" customFormat="1" ht="11.25">
      <c r="B468" s="219"/>
      <c r="C468" s="220"/>
      <c r="D468" s="209" t="s">
        <v>149</v>
      </c>
      <c r="E468" s="221" t="s">
        <v>1</v>
      </c>
      <c r="F468" s="222" t="s">
        <v>151</v>
      </c>
      <c r="G468" s="220"/>
      <c r="H468" s="223">
        <v>2</v>
      </c>
      <c r="I468" s="224"/>
      <c r="J468" s="220"/>
      <c r="K468" s="220"/>
      <c r="L468" s="225"/>
      <c r="M468" s="226"/>
      <c r="N468" s="227"/>
      <c r="O468" s="227"/>
      <c r="P468" s="227"/>
      <c r="Q468" s="227"/>
      <c r="R468" s="227"/>
      <c r="S468" s="227"/>
      <c r="T468" s="228"/>
      <c r="AT468" s="229" t="s">
        <v>149</v>
      </c>
      <c r="AU468" s="229" t="s">
        <v>84</v>
      </c>
      <c r="AV468" s="14" t="s">
        <v>147</v>
      </c>
      <c r="AW468" s="14" t="s">
        <v>30</v>
      </c>
      <c r="AX468" s="14" t="s">
        <v>73</v>
      </c>
      <c r="AY468" s="229" t="s">
        <v>137</v>
      </c>
    </row>
    <row r="469" spans="1:65" s="16" customFormat="1" ht="11.25">
      <c r="B469" s="251"/>
      <c r="C469" s="252"/>
      <c r="D469" s="209" t="s">
        <v>149</v>
      </c>
      <c r="E469" s="253" t="s">
        <v>1</v>
      </c>
      <c r="F469" s="254" t="s">
        <v>202</v>
      </c>
      <c r="G469" s="252"/>
      <c r="H469" s="255">
        <v>9.1999999999999993</v>
      </c>
      <c r="I469" s="256"/>
      <c r="J469" s="252"/>
      <c r="K469" s="252"/>
      <c r="L469" s="257"/>
      <c r="M469" s="258"/>
      <c r="N469" s="259"/>
      <c r="O469" s="259"/>
      <c r="P469" s="259"/>
      <c r="Q469" s="259"/>
      <c r="R469" s="259"/>
      <c r="S469" s="259"/>
      <c r="T469" s="260"/>
      <c r="AT469" s="261" t="s">
        <v>149</v>
      </c>
      <c r="AU469" s="261" t="s">
        <v>84</v>
      </c>
      <c r="AV469" s="16" t="s">
        <v>146</v>
      </c>
      <c r="AW469" s="16" t="s">
        <v>30</v>
      </c>
      <c r="AX469" s="16" t="s">
        <v>80</v>
      </c>
      <c r="AY469" s="261" t="s">
        <v>137</v>
      </c>
    </row>
    <row r="470" spans="1:65" s="2" customFormat="1" ht="21.75" customHeight="1">
      <c r="A470" s="35"/>
      <c r="B470" s="36"/>
      <c r="C470" s="193" t="s">
        <v>550</v>
      </c>
      <c r="D470" s="193" t="s">
        <v>142</v>
      </c>
      <c r="E470" s="194" t="s">
        <v>551</v>
      </c>
      <c r="F470" s="195" t="s">
        <v>552</v>
      </c>
      <c r="G470" s="196" t="s">
        <v>237</v>
      </c>
      <c r="H470" s="197">
        <v>0.77100000000000002</v>
      </c>
      <c r="I470" s="198"/>
      <c r="J470" s="199">
        <f>ROUND(I470*H470,2)</f>
        <v>0</v>
      </c>
      <c r="K470" s="200"/>
      <c r="L470" s="40"/>
      <c r="M470" s="201" t="s">
        <v>1</v>
      </c>
      <c r="N470" s="202" t="s">
        <v>39</v>
      </c>
      <c r="O470" s="72"/>
      <c r="P470" s="203">
        <f>O470*H470</f>
        <v>0</v>
      </c>
      <c r="Q470" s="203">
        <v>0</v>
      </c>
      <c r="R470" s="203">
        <f>Q470*H470</f>
        <v>0</v>
      </c>
      <c r="S470" s="203">
        <v>0</v>
      </c>
      <c r="T470" s="204">
        <f>S470*H470</f>
        <v>0</v>
      </c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R470" s="205" t="s">
        <v>243</v>
      </c>
      <c r="AT470" s="205" t="s">
        <v>142</v>
      </c>
      <c r="AU470" s="205" t="s">
        <v>84</v>
      </c>
      <c r="AY470" s="18" t="s">
        <v>137</v>
      </c>
      <c r="BE470" s="206">
        <f>IF(N470="základní",J470,0)</f>
        <v>0</v>
      </c>
      <c r="BF470" s="206">
        <f>IF(N470="snížená",J470,0)</f>
        <v>0</v>
      </c>
      <c r="BG470" s="206">
        <f>IF(N470="zákl. přenesená",J470,0)</f>
        <v>0</v>
      </c>
      <c r="BH470" s="206">
        <f>IF(N470="sníž. přenesená",J470,0)</f>
        <v>0</v>
      </c>
      <c r="BI470" s="206">
        <f>IF(N470="nulová",J470,0)</f>
        <v>0</v>
      </c>
      <c r="BJ470" s="18" t="s">
        <v>84</v>
      </c>
      <c r="BK470" s="206">
        <f>ROUND(I470*H470,2)</f>
        <v>0</v>
      </c>
      <c r="BL470" s="18" t="s">
        <v>243</v>
      </c>
      <c r="BM470" s="205" t="s">
        <v>553</v>
      </c>
    </row>
    <row r="471" spans="1:65" s="2" customFormat="1" ht="21.75" customHeight="1">
      <c r="A471" s="35"/>
      <c r="B471" s="36"/>
      <c r="C471" s="193" t="s">
        <v>279</v>
      </c>
      <c r="D471" s="193" t="s">
        <v>142</v>
      </c>
      <c r="E471" s="194" t="s">
        <v>554</v>
      </c>
      <c r="F471" s="195" t="s">
        <v>555</v>
      </c>
      <c r="G471" s="196" t="s">
        <v>237</v>
      </c>
      <c r="H471" s="197">
        <v>0.77100000000000002</v>
      </c>
      <c r="I471" s="198"/>
      <c r="J471" s="199">
        <f>ROUND(I471*H471,2)</f>
        <v>0</v>
      </c>
      <c r="K471" s="200"/>
      <c r="L471" s="40"/>
      <c r="M471" s="201" t="s">
        <v>1</v>
      </c>
      <c r="N471" s="202" t="s">
        <v>39</v>
      </c>
      <c r="O471" s="72"/>
      <c r="P471" s="203">
        <f>O471*H471</f>
        <v>0</v>
      </c>
      <c r="Q471" s="203">
        <v>0</v>
      </c>
      <c r="R471" s="203">
        <f>Q471*H471</f>
        <v>0</v>
      </c>
      <c r="S471" s="203">
        <v>0</v>
      </c>
      <c r="T471" s="204">
        <f>S471*H471</f>
        <v>0</v>
      </c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R471" s="205" t="s">
        <v>243</v>
      </c>
      <c r="AT471" s="205" t="s">
        <v>142</v>
      </c>
      <c r="AU471" s="205" t="s">
        <v>84</v>
      </c>
      <c r="AY471" s="18" t="s">
        <v>137</v>
      </c>
      <c r="BE471" s="206">
        <f>IF(N471="základní",J471,0)</f>
        <v>0</v>
      </c>
      <c r="BF471" s="206">
        <f>IF(N471="snížená",J471,0)</f>
        <v>0</v>
      </c>
      <c r="BG471" s="206">
        <f>IF(N471="zákl. přenesená",J471,0)</f>
        <v>0</v>
      </c>
      <c r="BH471" s="206">
        <f>IF(N471="sníž. přenesená",J471,0)</f>
        <v>0</v>
      </c>
      <c r="BI471" s="206">
        <f>IF(N471="nulová",J471,0)</f>
        <v>0</v>
      </c>
      <c r="BJ471" s="18" t="s">
        <v>84</v>
      </c>
      <c r="BK471" s="206">
        <f>ROUND(I471*H471,2)</f>
        <v>0</v>
      </c>
      <c r="BL471" s="18" t="s">
        <v>243</v>
      </c>
      <c r="BM471" s="205" t="s">
        <v>556</v>
      </c>
    </row>
    <row r="472" spans="1:65" s="12" customFormat="1" ht="22.9" customHeight="1">
      <c r="B472" s="177"/>
      <c r="C472" s="178"/>
      <c r="D472" s="179" t="s">
        <v>72</v>
      </c>
      <c r="E472" s="191" t="s">
        <v>557</v>
      </c>
      <c r="F472" s="191" t="s">
        <v>558</v>
      </c>
      <c r="G472" s="178"/>
      <c r="H472" s="178"/>
      <c r="I472" s="181"/>
      <c r="J472" s="192">
        <f>BK472</f>
        <v>0</v>
      </c>
      <c r="K472" s="178"/>
      <c r="L472" s="183"/>
      <c r="M472" s="184"/>
      <c r="N472" s="185"/>
      <c r="O472" s="185"/>
      <c r="P472" s="186">
        <f>SUM(P473:P477)</f>
        <v>0</v>
      </c>
      <c r="Q472" s="185"/>
      <c r="R472" s="186">
        <f>SUM(R473:R477)</f>
        <v>0</v>
      </c>
      <c r="S472" s="185"/>
      <c r="T472" s="187">
        <f>SUM(T473:T477)</f>
        <v>0</v>
      </c>
      <c r="AR472" s="188" t="s">
        <v>84</v>
      </c>
      <c r="AT472" s="189" t="s">
        <v>72</v>
      </c>
      <c r="AU472" s="189" t="s">
        <v>80</v>
      </c>
      <c r="AY472" s="188" t="s">
        <v>137</v>
      </c>
      <c r="BK472" s="190">
        <f>SUM(BK473:BK477)</f>
        <v>0</v>
      </c>
    </row>
    <row r="473" spans="1:65" s="2" customFormat="1" ht="33" customHeight="1">
      <c r="A473" s="35"/>
      <c r="B473" s="36"/>
      <c r="C473" s="193" t="s">
        <v>559</v>
      </c>
      <c r="D473" s="193" t="s">
        <v>142</v>
      </c>
      <c r="E473" s="194" t="s">
        <v>560</v>
      </c>
      <c r="F473" s="195" t="s">
        <v>561</v>
      </c>
      <c r="G473" s="196" t="s">
        <v>483</v>
      </c>
      <c r="H473" s="197">
        <v>1</v>
      </c>
      <c r="I473" s="198"/>
      <c r="J473" s="199">
        <f>ROUND(I473*H473,2)</f>
        <v>0</v>
      </c>
      <c r="K473" s="200"/>
      <c r="L473" s="40"/>
      <c r="M473" s="201" t="s">
        <v>1</v>
      </c>
      <c r="N473" s="202" t="s">
        <v>39</v>
      </c>
      <c r="O473" s="72"/>
      <c r="P473" s="203">
        <f>O473*H473</f>
        <v>0</v>
      </c>
      <c r="Q473" s="203">
        <v>0</v>
      </c>
      <c r="R473" s="203">
        <f>Q473*H473</f>
        <v>0</v>
      </c>
      <c r="S473" s="203">
        <v>0</v>
      </c>
      <c r="T473" s="204">
        <f>S473*H473</f>
        <v>0</v>
      </c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R473" s="205" t="s">
        <v>243</v>
      </c>
      <c r="AT473" s="205" t="s">
        <v>142</v>
      </c>
      <c r="AU473" s="205" t="s">
        <v>84</v>
      </c>
      <c r="AY473" s="18" t="s">
        <v>137</v>
      </c>
      <c r="BE473" s="206">
        <f>IF(N473="základní",J473,0)</f>
        <v>0</v>
      </c>
      <c r="BF473" s="206">
        <f>IF(N473="snížená",J473,0)</f>
        <v>0</v>
      </c>
      <c r="BG473" s="206">
        <f>IF(N473="zákl. přenesená",J473,0)</f>
        <v>0</v>
      </c>
      <c r="BH473" s="206">
        <f>IF(N473="sníž. přenesená",J473,0)</f>
        <v>0</v>
      </c>
      <c r="BI473" s="206">
        <f>IF(N473="nulová",J473,0)</f>
        <v>0</v>
      </c>
      <c r="BJ473" s="18" t="s">
        <v>84</v>
      </c>
      <c r="BK473" s="206">
        <f>ROUND(I473*H473,2)</f>
        <v>0</v>
      </c>
      <c r="BL473" s="18" t="s">
        <v>243</v>
      </c>
      <c r="BM473" s="205" t="s">
        <v>562</v>
      </c>
    </row>
    <row r="474" spans="1:65" s="13" customFormat="1" ht="11.25">
      <c r="B474" s="207"/>
      <c r="C474" s="208"/>
      <c r="D474" s="209" t="s">
        <v>149</v>
      </c>
      <c r="E474" s="210" t="s">
        <v>1</v>
      </c>
      <c r="F474" s="211" t="s">
        <v>80</v>
      </c>
      <c r="G474" s="208"/>
      <c r="H474" s="212">
        <v>1</v>
      </c>
      <c r="I474" s="213"/>
      <c r="J474" s="208"/>
      <c r="K474" s="208"/>
      <c r="L474" s="214"/>
      <c r="M474" s="215"/>
      <c r="N474" s="216"/>
      <c r="O474" s="216"/>
      <c r="P474" s="216"/>
      <c r="Q474" s="216"/>
      <c r="R474" s="216"/>
      <c r="S474" s="216"/>
      <c r="T474" s="217"/>
      <c r="AT474" s="218" t="s">
        <v>149</v>
      </c>
      <c r="AU474" s="218" t="s">
        <v>84</v>
      </c>
      <c r="AV474" s="13" t="s">
        <v>84</v>
      </c>
      <c r="AW474" s="13" t="s">
        <v>30</v>
      </c>
      <c r="AX474" s="13" t="s">
        <v>80</v>
      </c>
      <c r="AY474" s="218" t="s">
        <v>137</v>
      </c>
    </row>
    <row r="475" spans="1:65" s="2" customFormat="1" ht="21.75" customHeight="1">
      <c r="A475" s="35"/>
      <c r="B475" s="36"/>
      <c r="C475" s="193" t="s">
        <v>563</v>
      </c>
      <c r="D475" s="193" t="s">
        <v>142</v>
      </c>
      <c r="E475" s="194" t="s">
        <v>564</v>
      </c>
      <c r="F475" s="195" t="s">
        <v>565</v>
      </c>
      <c r="G475" s="196" t="s">
        <v>483</v>
      </c>
      <c r="H475" s="197">
        <v>2</v>
      </c>
      <c r="I475" s="198"/>
      <c r="J475" s="199">
        <f>ROUND(I475*H475,2)</f>
        <v>0</v>
      </c>
      <c r="K475" s="200"/>
      <c r="L475" s="40"/>
      <c r="M475" s="201" t="s">
        <v>1</v>
      </c>
      <c r="N475" s="202" t="s">
        <v>39</v>
      </c>
      <c r="O475" s="72"/>
      <c r="P475" s="203">
        <f>O475*H475</f>
        <v>0</v>
      </c>
      <c r="Q475" s="203">
        <v>0</v>
      </c>
      <c r="R475" s="203">
        <f>Q475*H475</f>
        <v>0</v>
      </c>
      <c r="S475" s="203">
        <v>0</v>
      </c>
      <c r="T475" s="204">
        <f>S475*H475</f>
        <v>0</v>
      </c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R475" s="205" t="s">
        <v>243</v>
      </c>
      <c r="AT475" s="205" t="s">
        <v>142</v>
      </c>
      <c r="AU475" s="205" t="s">
        <v>84</v>
      </c>
      <c r="AY475" s="18" t="s">
        <v>137</v>
      </c>
      <c r="BE475" s="206">
        <f>IF(N475="základní",J475,0)</f>
        <v>0</v>
      </c>
      <c r="BF475" s="206">
        <f>IF(N475="snížená",J475,0)</f>
        <v>0</v>
      </c>
      <c r="BG475" s="206">
        <f>IF(N475="zákl. přenesená",J475,0)</f>
        <v>0</v>
      </c>
      <c r="BH475" s="206">
        <f>IF(N475="sníž. přenesená",J475,0)</f>
        <v>0</v>
      </c>
      <c r="BI475" s="206">
        <f>IF(N475="nulová",J475,0)</f>
        <v>0</v>
      </c>
      <c r="BJ475" s="18" t="s">
        <v>84</v>
      </c>
      <c r="BK475" s="206">
        <f>ROUND(I475*H475,2)</f>
        <v>0</v>
      </c>
      <c r="BL475" s="18" t="s">
        <v>243</v>
      </c>
      <c r="BM475" s="205" t="s">
        <v>566</v>
      </c>
    </row>
    <row r="476" spans="1:65" s="13" customFormat="1" ht="11.25">
      <c r="B476" s="207"/>
      <c r="C476" s="208"/>
      <c r="D476" s="209" t="s">
        <v>149</v>
      </c>
      <c r="E476" s="210" t="s">
        <v>1</v>
      </c>
      <c r="F476" s="211" t="s">
        <v>567</v>
      </c>
      <c r="G476" s="208"/>
      <c r="H476" s="212">
        <v>2</v>
      </c>
      <c r="I476" s="213"/>
      <c r="J476" s="208"/>
      <c r="K476" s="208"/>
      <c r="L476" s="214"/>
      <c r="M476" s="215"/>
      <c r="N476" s="216"/>
      <c r="O476" s="216"/>
      <c r="P476" s="216"/>
      <c r="Q476" s="216"/>
      <c r="R476" s="216"/>
      <c r="S476" s="216"/>
      <c r="T476" s="217"/>
      <c r="AT476" s="218" t="s">
        <v>149</v>
      </c>
      <c r="AU476" s="218" t="s">
        <v>84</v>
      </c>
      <c r="AV476" s="13" t="s">
        <v>84</v>
      </c>
      <c r="AW476" s="13" t="s">
        <v>30</v>
      </c>
      <c r="AX476" s="13" t="s">
        <v>80</v>
      </c>
      <c r="AY476" s="218" t="s">
        <v>137</v>
      </c>
    </row>
    <row r="477" spans="1:65" s="2" customFormat="1" ht="21.75" customHeight="1">
      <c r="A477" s="35"/>
      <c r="B477" s="36"/>
      <c r="C477" s="193" t="s">
        <v>568</v>
      </c>
      <c r="D477" s="193" t="s">
        <v>142</v>
      </c>
      <c r="E477" s="194" t="s">
        <v>569</v>
      </c>
      <c r="F477" s="195" t="s">
        <v>570</v>
      </c>
      <c r="G477" s="196" t="s">
        <v>571</v>
      </c>
      <c r="H477" s="262"/>
      <c r="I477" s="198"/>
      <c r="J477" s="199">
        <f>ROUND(I477*H477,2)</f>
        <v>0</v>
      </c>
      <c r="K477" s="200"/>
      <c r="L477" s="40"/>
      <c r="M477" s="201" t="s">
        <v>1</v>
      </c>
      <c r="N477" s="202" t="s">
        <v>39</v>
      </c>
      <c r="O477" s="72"/>
      <c r="P477" s="203">
        <f>O477*H477</f>
        <v>0</v>
      </c>
      <c r="Q477" s="203">
        <v>0</v>
      </c>
      <c r="R477" s="203">
        <f>Q477*H477</f>
        <v>0</v>
      </c>
      <c r="S477" s="203">
        <v>0</v>
      </c>
      <c r="T477" s="204">
        <f>S477*H477</f>
        <v>0</v>
      </c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R477" s="205" t="s">
        <v>243</v>
      </c>
      <c r="AT477" s="205" t="s">
        <v>142</v>
      </c>
      <c r="AU477" s="205" t="s">
        <v>84</v>
      </c>
      <c r="AY477" s="18" t="s">
        <v>137</v>
      </c>
      <c r="BE477" s="206">
        <f>IF(N477="základní",J477,0)</f>
        <v>0</v>
      </c>
      <c r="BF477" s="206">
        <f>IF(N477="snížená",J477,0)</f>
        <v>0</v>
      </c>
      <c r="BG477" s="206">
        <f>IF(N477="zákl. přenesená",J477,0)</f>
        <v>0</v>
      </c>
      <c r="BH477" s="206">
        <f>IF(N477="sníž. přenesená",J477,0)</f>
        <v>0</v>
      </c>
      <c r="BI477" s="206">
        <f>IF(N477="nulová",J477,0)</f>
        <v>0</v>
      </c>
      <c r="BJ477" s="18" t="s">
        <v>84</v>
      </c>
      <c r="BK477" s="206">
        <f>ROUND(I477*H477,2)</f>
        <v>0</v>
      </c>
      <c r="BL477" s="18" t="s">
        <v>243</v>
      </c>
      <c r="BM477" s="205" t="s">
        <v>572</v>
      </c>
    </row>
    <row r="478" spans="1:65" s="12" customFormat="1" ht="22.9" customHeight="1">
      <c r="B478" s="177"/>
      <c r="C478" s="178"/>
      <c r="D478" s="179" t="s">
        <v>72</v>
      </c>
      <c r="E478" s="191" t="s">
        <v>573</v>
      </c>
      <c r="F478" s="191" t="s">
        <v>574</v>
      </c>
      <c r="G478" s="178"/>
      <c r="H478" s="178"/>
      <c r="I478" s="181"/>
      <c r="J478" s="192">
        <f>BK478</f>
        <v>0</v>
      </c>
      <c r="K478" s="178"/>
      <c r="L478" s="183"/>
      <c r="M478" s="184"/>
      <c r="N478" s="185"/>
      <c r="O478" s="185"/>
      <c r="P478" s="186">
        <f>SUM(P479:P486)</f>
        <v>0</v>
      </c>
      <c r="Q478" s="185"/>
      <c r="R478" s="186">
        <f>SUM(R479:R486)</f>
        <v>0.18486000000000002</v>
      </c>
      <c r="S478" s="185"/>
      <c r="T478" s="187">
        <f>SUM(T479:T486)</f>
        <v>0</v>
      </c>
      <c r="AR478" s="188" t="s">
        <v>84</v>
      </c>
      <c r="AT478" s="189" t="s">
        <v>72</v>
      </c>
      <c r="AU478" s="189" t="s">
        <v>80</v>
      </c>
      <c r="AY478" s="188" t="s">
        <v>137</v>
      </c>
      <c r="BK478" s="190">
        <f>SUM(BK479:BK486)</f>
        <v>0</v>
      </c>
    </row>
    <row r="479" spans="1:65" s="2" customFormat="1" ht="16.5" customHeight="1">
      <c r="A479" s="35"/>
      <c r="B479" s="36"/>
      <c r="C479" s="193" t="s">
        <v>575</v>
      </c>
      <c r="D479" s="193" t="s">
        <v>142</v>
      </c>
      <c r="E479" s="194" t="s">
        <v>576</v>
      </c>
      <c r="F479" s="195" t="s">
        <v>577</v>
      </c>
      <c r="G479" s="196" t="s">
        <v>145</v>
      </c>
      <c r="H479" s="197">
        <v>9</v>
      </c>
      <c r="I479" s="198"/>
      <c r="J479" s="199">
        <f>ROUND(I479*H479,2)</f>
        <v>0</v>
      </c>
      <c r="K479" s="200"/>
      <c r="L479" s="40"/>
      <c r="M479" s="201" t="s">
        <v>1</v>
      </c>
      <c r="N479" s="202" t="s">
        <v>39</v>
      </c>
      <c r="O479" s="72"/>
      <c r="P479" s="203">
        <f>O479*H479</f>
        <v>0</v>
      </c>
      <c r="Q479" s="203">
        <v>2.9999999999999997E-4</v>
      </c>
      <c r="R479" s="203">
        <f>Q479*H479</f>
        <v>2.6999999999999997E-3</v>
      </c>
      <c r="S479" s="203">
        <v>0</v>
      </c>
      <c r="T479" s="204">
        <f>S479*H479</f>
        <v>0</v>
      </c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R479" s="205" t="s">
        <v>243</v>
      </c>
      <c r="AT479" s="205" t="s">
        <v>142</v>
      </c>
      <c r="AU479" s="205" t="s">
        <v>84</v>
      </c>
      <c r="AY479" s="18" t="s">
        <v>137</v>
      </c>
      <c r="BE479" s="206">
        <f>IF(N479="základní",J479,0)</f>
        <v>0</v>
      </c>
      <c r="BF479" s="206">
        <f>IF(N479="snížená",J479,0)</f>
        <v>0</v>
      </c>
      <c r="BG479" s="206">
        <f>IF(N479="zákl. přenesená",J479,0)</f>
        <v>0</v>
      </c>
      <c r="BH479" s="206">
        <f>IF(N479="sníž. přenesená",J479,0)</f>
        <v>0</v>
      </c>
      <c r="BI479" s="206">
        <f>IF(N479="nulová",J479,0)</f>
        <v>0</v>
      </c>
      <c r="BJ479" s="18" t="s">
        <v>84</v>
      </c>
      <c r="BK479" s="206">
        <f>ROUND(I479*H479,2)</f>
        <v>0</v>
      </c>
      <c r="BL479" s="18" t="s">
        <v>243</v>
      </c>
      <c r="BM479" s="205" t="s">
        <v>578</v>
      </c>
    </row>
    <row r="480" spans="1:65" s="13" customFormat="1" ht="11.25">
      <c r="B480" s="207"/>
      <c r="C480" s="208"/>
      <c r="D480" s="209" t="s">
        <v>149</v>
      </c>
      <c r="E480" s="210" t="s">
        <v>1</v>
      </c>
      <c r="F480" s="211" t="s">
        <v>579</v>
      </c>
      <c r="G480" s="208"/>
      <c r="H480" s="212">
        <v>9</v>
      </c>
      <c r="I480" s="213"/>
      <c r="J480" s="208"/>
      <c r="K480" s="208"/>
      <c r="L480" s="214"/>
      <c r="M480" s="215"/>
      <c r="N480" s="216"/>
      <c r="O480" s="216"/>
      <c r="P480" s="216"/>
      <c r="Q480" s="216"/>
      <c r="R480" s="216"/>
      <c r="S480" s="216"/>
      <c r="T480" s="217"/>
      <c r="AT480" s="218" t="s">
        <v>149</v>
      </c>
      <c r="AU480" s="218" t="s">
        <v>84</v>
      </c>
      <c r="AV480" s="13" t="s">
        <v>84</v>
      </c>
      <c r="AW480" s="13" t="s">
        <v>30</v>
      </c>
      <c r="AX480" s="13" t="s">
        <v>80</v>
      </c>
      <c r="AY480" s="218" t="s">
        <v>137</v>
      </c>
    </row>
    <row r="481" spans="1:65" s="2" customFormat="1" ht="21.75" customHeight="1">
      <c r="A481" s="35"/>
      <c r="B481" s="36"/>
      <c r="C481" s="193" t="s">
        <v>580</v>
      </c>
      <c r="D481" s="193" t="s">
        <v>142</v>
      </c>
      <c r="E481" s="194" t="s">
        <v>581</v>
      </c>
      <c r="F481" s="195" t="s">
        <v>582</v>
      </c>
      <c r="G481" s="196" t="s">
        <v>145</v>
      </c>
      <c r="H481" s="197">
        <v>9</v>
      </c>
      <c r="I481" s="198"/>
      <c r="J481" s="199">
        <f>ROUND(I481*H481,2)</f>
        <v>0</v>
      </c>
      <c r="K481" s="200"/>
      <c r="L481" s="40"/>
      <c r="M481" s="201" t="s">
        <v>1</v>
      </c>
      <c r="N481" s="202" t="s">
        <v>39</v>
      </c>
      <c r="O481" s="72"/>
      <c r="P481" s="203">
        <f>O481*H481</f>
        <v>0</v>
      </c>
      <c r="Q481" s="203">
        <v>6.0499999999999998E-3</v>
      </c>
      <c r="R481" s="203">
        <f>Q481*H481</f>
        <v>5.4449999999999998E-2</v>
      </c>
      <c r="S481" s="203">
        <v>0</v>
      </c>
      <c r="T481" s="204">
        <f>S481*H481</f>
        <v>0</v>
      </c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R481" s="205" t="s">
        <v>243</v>
      </c>
      <c r="AT481" s="205" t="s">
        <v>142</v>
      </c>
      <c r="AU481" s="205" t="s">
        <v>84</v>
      </c>
      <c r="AY481" s="18" t="s">
        <v>137</v>
      </c>
      <c r="BE481" s="206">
        <f>IF(N481="základní",J481,0)</f>
        <v>0</v>
      </c>
      <c r="BF481" s="206">
        <f>IF(N481="snížená",J481,0)</f>
        <v>0</v>
      </c>
      <c r="BG481" s="206">
        <f>IF(N481="zákl. přenesená",J481,0)</f>
        <v>0</v>
      </c>
      <c r="BH481" s="206">
        <f>IF(N481="sníž. přenesená",J481,0)</f>
        <v>0</v>
      </c>
      <c r="BI481" s="206">
        <f>IF(N481="nulová",J481,0)</f>
        <v>0</v>
      </c>
      <c r="BJ481" s="18" t="s">
        <v>84</v>
      </c>
      <c r="BK481" s="206">
        <f>ROUND(I481*H481,2)</f>
        <v>0</v>
      </c>
      <c r="BL481" s="18" t="s">
        <v>243</v>
      </c>
      <c r="BM481" s="205" t="s">
        <v>583</v>
      </c>
    </row>
    <row r="482" spans="1:65" s="13" customFormat="1" ht="11.25">
      <c r="B482" s="207"/>
      <c r="C482" s="208"/>
      <c r="D482" s="209" t="s">
        <v>149</v>
      </c>
      <c r="E482" s="210" t="s">
        <v>1</v>
      </c>
      <c r="F482" s="211" t="s">
        <v>171</v>
      </c>
      <c r="G482" s="208"/>
      <c r="H482" s="212">
        <v>9</v>
      </c>
      <c r="I482" s="213"/>
      <c r="J482" s="208"/>
      <c r="K482" s="208"/>
      <c r="L482" s="214"/>
      <c r="M482" s="215"/>
      <c r="N482" s="216"/>
      <c r="O482" s="216"/>
      <c r="P482" s="216"/>
      <c r="Q482" s="216"/>
      <c r="R482" s="216"/>
      <c r="S482" s="216"/>
      <c r="T482" s="217"/>
      <c r="AT482" s="218" t="s">
        <v>149</v>
      </c>
      <c r="AU482" s="218" t="s">
        <v>84</v>
      </c>
      <c r="AV482" s="13" t="s">
        <v>84</v>
      </c>
      <c r="AW482" s="13" t="s">
        <v>30</v>
      </c>
      <c r="AX482" s="13" t="s">
        <v>80</v>
      </c>
      <c r="AY482" s="218" t="s">
        <v>137</v>
      </c>
    </row>
    <row r="483" spans="1:65" s="2" customFormat="1" ht="16.5" customHeight="1">
      <c r="A483" s="35"/>
      <c r="B483" s="36"/>
      <c r="C483" s="230" t="s">
        <v>584</v>
      </c>
      <c r="D483" s="230" t="s">
        <v>152</v>
      </c>
      <c r="E483" s="231" t="s">
        <v>585</v>
      </c>
      <c r="F483" s="232" t="s">
        <v>586</v>
      </c>
      <c r="G483" s="233" t="s">
        <v>145</v>
      </c>
      <c r="H483" s="234">
        <v>9.9</v>
      </c>
      <c r="I483" s="235"/>
      <c r="J483" s="236">
        <f>ROUND(I483*H483,2)</f>
        <v>0</v>
      </c>
      <c r="K483" s="237"/>
      <c r="L483" s="238"/>
      <c r="M483" s="239" t="s">
        <v>1</v>
      </c>
      <c r="N483" s="240" t="s">
        <v>39</v>
      </c>
      <c r="O483" s="72"/>
      <c r="P483" s="203">
        <f>O483*H483</f>
        <v>0</v>
      </c>
      <c r="Q483" s="203">
        <v>1.29E-2</v>
      </c>
      <c r="R483" s="203">
        <f>Q483*H483</f>
        <v>0.12771000000000002</v>
      </c>
      <c r="S483" s="203">
        <v>0</v>
      </c>
      <c r="T483" s="204">
        <f>S483*H483</f>
        <v>0</v>
      </c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R483" s="205" t="s">
        <v>263</v>
      </c>
      <c r="AT483" s="205" t="s">
        <v>152</v>
      </c>
      <c r="AU483" s="205" t="s">
        <v>84</v>
      </c>
      <c r="AY483" s="18" t="s">
        <v>137</v>
      </c>
      <c r="BE483" s="206">
        <f>IF(N483="základní",J483,0)</f>
        <v>0</v>
      </c>
      <c r="BF483" s="206">
        <f>IF(N483="snížená",J483,0)</f>
        <v>0</v>
      </c>
      <c r="BG483" s="206">
        <f>IF(N483="zákl. přenesená",J483,0)</f>
        <v>0</v>
      </c>
      <c r="BH483" s="206">
        <f>IF(N483="sníž. přenesená",J483,0)</f>
        <v>0</v>
      </c>
      <c r="BI483" s="206">
        <f>IF(N483="nulová",J483,0)</f>
        <v>0</v>
      </c>
      <c r="BJ483" s="18" t="s">
        <v>84</v>
      </c>
      <c r="BK483" s="206">
        <f>ROUND(I483*H483,2)</f>
        <v>0</v>
      </c>
      <c r="BL483" s="18" t="s">
        <v>243</v>
      </c>
      <c r="BM483" s="205" t="s">
        <v>587</v>
      </c>
    </row>
    <row r="484" spans="1:65" s="13" customFormat="1" ht="11.25">
      <c r="B484" s="207"/>
      <c r="C484" s="208"/>
      <c r="D484" s="209" t="s">
        <v>149</v>
      </c>
      <c r="E484" s="210" t="s">
        <v>1</v>
      </c>
      <c r="F484" s="211" t="s">
        <v>588</v>
      </c>
      <c r="G484" s="208"/>
      <c r="H484" s="212">
        <v>9.9</v>
      </c>
      <c r="I484" s="213"/>
      <c r="J484" s="208"/>
      <c r="K484" s="208"/>
      <c r="L484" s="214"/>
      <c r="M484" s="215"/>
      <c r="N484" s="216"/>
      <c r="O484" s="216"/>
      <c r="P484" s="216"/>
      <c r="Q484" s="216"/>
      <c r="R484" s="216"/>
      <c r="S484" s="216"/>
      <c r="T484" s="217"/>
      <c r="AT484" s="218" t="s">
        <v>149</v>
      </c>
      <c r="AU484" s="218" t="s">
        <v>84</v>
      </c>
      <c r="AV484" s="13" t="s">
        <v>84</v>
      </c>
      <c r="AW484" s="13" t="s">
        <v>30</v>
      </c>
      <c r="AX484" s="13" t="s">
        <v>80</v>
      </c>
      <c r="AY484" s="218" t="s">
        <v>137</v>
      </c>
    </row>
    <row r="485" spans="1:65" s="2" customFormat="1" ht="21.75" customHeight="1">
      <c r="A485" s="35"/>
      <c r="B485" s="36"/>
      <c r="C485" s="193" t="s">
        <v>589</v>
      </c>
      <c r="D485" s="193" t="s">
        <v>142</v>
      </c>
      <c r="E485" s="194" t="s">
        <v>590</v>
      </c>
      <c r="F485" s="195" t="s">
        <v>591</v>
      </c>
      <c r="G485" s="196" t="s">
        <v>237</v>
      </c>
      <c r="H485" s="197">
        <v>0.185</v>
      </c>
      <c r="I485" s="198"/>
      <c r="J485" s="199">
        <f>ROUND(I485*H485,2)</f>
        <v>0</v>
      </c>
      <c r="K485" s="200"/>
      <c r="L485" s="40"/>
      <c r="M485" s="201" t="s">
        <v>1</v>
      </c>
      <c r="N485" s="202" t="s">
        <v>39</v>
      </c>
      <c r="O485" s="72"/>
      <c r="P485" s="203">
        <f>O485*H485</f>
        <v>0</v>
      </c>
      <c r="Q485" s="203">
        <v>0</v>
      </c>
      <c r="R485" s="203">
        <f>Q485*H485</f>
        <v>0</v>
      </c>
      <c r="S485" s="203">
        <v>0</v>
      </c>
      <c r="T485" s="204">
        <f>S485*H485</f>
        <v>0</v>
      </c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R485" s="205" t="s">
        <v>243</v>
      </c>
      <c r="AT485" s="205" t="s">
        <v>142</v>
      </c>
      <c r="AU485" s="205" t="s">
        <v>84</v>
      </c>
      <c r="AY485" s="18" t="s">
        <v>137</v>
      </c>
      <c r="BE485" s="206">
        <f>IF(N485="základní",J485,0)</f>
        <v>0</v>
      </c>
      <c r="BF485" s="206">
        <f>IF(N485="snížená",J485,0)</f>
        <v>0</v>
      </c>
      <c r="BG485" s="206">
        <f>IF(N485="zákl. přenesená",J485,0)</f>
        <v>0</v>
      </c>
      <c r="BH485" s="206">
        <f>IF(N485="sníž. přenesená",J485,0)</f>
        <v>0</v>
      </c>
      <c r="BI485" s="206">
        <f>IF(N485="nulová",J485,0)</f>
        <v>0</v>
      </c>
      <c r="BJ485" s="18" t="s">
        <v>84</v>
      </c>
      <c r="BK485" s="206">
        <f>ROUND(I485*H485,2)</f>
        <v>0</v>
      </c>
      <c r="BL485" s="18" t="s">
        <v>243</v>
      </c>
      <c r="BM485" s="205" t="s">
        <v>592</v>
      </c>
    </row>
    <row r="486" spans="1:65" s="2" customFormat="1" ht="21.75" customHeight="1">
      <c r="A486" s="35"/>
      <c r="B486" s="36"/>
      <c r="C486" s="193" t="s">
        <v>593</v>
      </c>
      <c r="D486" s="193" t="s">
        <v>142</v>
      </c>
      <c r="E486" s="194" t="s">
        <v>594</v>
      </c>
      <c r="F486" s="195" t="s">
        <v>595</v>
      </c>
      <c r="G486" s="196" t="s">
        <v>237</v>
      </c>
      <c r="H486" s="197">
        <v>0.185</v>
      </c>
      <c r="I486" s="198"/>
      <c r="J486" s="199">
        <f>ROUND(I486*H486,2)</f>
        <v>0</v>
      </c>
      <c r="K486" s="200"/>
      <c r="L486" s="40"/>
      <c r="M486" s="201" t="s">
        <v>1</v>
      </c>
      <c r="N486" s="202" t="s">
        <v>39</v>
      </c>
      <c r="O486" s="72"/>
      <c r="P486" s="203">
        <f>O486*H486</f>
        <v>0</v>
      </c>
      <c r="Q486" s="203">
        <v>0</v>
      </c>
      <c r="R486" s="203">
        <f>Q486*H486</f>
        <v>0</v>
      </c>
      <c r="S486" s="203">
        <v>0</v>
      </c>
      <c r="T486" s="204">
        <f>S486*H486</f>
        <v>0</v>
      </c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R486" s="205" t="s">
        <v>243</v>
      </c>
      <c r="AT486" s="205" t="s">
        <v>142</v>
      </c>
      <c r="AU486" s="205" t="s">
        <v>84</v>
      </c>
      <c r="AY486" s="18" t="s">
        <v>137</v>
      </c>
      <c r="BE486" s="206">
        <f>IF(N486="základní",J486,0)</f>
        <v>0</v>
      </c>
      <c r="BF486" s="206">
        <f>IF(N486="snížená",J486,0)</f>
        <v>0</v>
      </c>
      <c r="BG486" s="206">
        <f>IF(N486="zákl. přenesená",J486,0)</f>
        <v>0</v>
      </c>
      <c r="BH486" s="206">
        <f>IF(N486="sníž. přenesená",J486,0)</f>
        <v>0</v>
      </c>
      <c r="BI486" s="206">
        <f>IF(N486="nulová",J486,0)</f>
        <v>0</v>
      </c>
      <c r="BJ486" s="18" t="s">
        <v>84</v>
      </c>
      <c r="BK486" s="206">
        <f>ROUND(I486*H486,2)</f>
        <v>0</v>
      </c>
      <c r="BL486" s="18" t="s">
        <v>243</v>
      </c>
      <c r="BM486" s="205" t="s">
        <v>596</v>
      </c>
    </row>
    <row r="487" spans="1:65" s="12" customFormat="1" ht="22.9" customHeight="1">
      <c r="B487" s="177"/>
      <c r="C487" s="178"/>
      <c r="D487" s="179" t="s">
        <v>72</v>
      </c>
      <c r="E487" s="191" t="s">
        <v>597</v>
      </c>
      <c r="F487" s="191" t="s">
        <v>598</v>
      </c>
      <c r="G487" s="178"/>
      <c r="H487" s="178"/>
      <c r="I487" s="181"/>
      <c r="J487" s="192">
        <f>BK487</f>
        <v>0</v>
      </c>
      <c r="K487" s="178"/>
      <c r="L487" s="183"/>
      <c r="M487" s="184"/>
      <c r="N487" s="185"/>
      <c r="O487" s="185"/>
      <c r="P487" s="186">
        <f>SUM(P488:P493)</f>
        <v>0</v>
      </c>
      <c r="Q487" s="185"/>
      <c r="R487" s="186">
        <f>SUM(R488:R493)</f>
        <v>2.0789999999999999E-2</v>
      </c>
      <c r="S487" s="185"/>
      <c r="T487" s="187">
        <f>SUM(T488:T493)</f>
        <v>0</v>
      </c>
      <c r="AR487" s="188" t="s">
        <v>84</v>
      </c>
      <c r="AT487" s="189" t="s">
        <v>72</v>
      </c>
      <c r="AU487" s="189" t="s">
        <v>80</v>
      </c>
      <c r="AY487" s="188" t="s">
        <v>137</v>
      </c>
      <c r="BK487" s="190">
        <f>SUM(BK488:BK493)</f>
        <v>0</v>
      </c>
    </row>
    <row r="488" spans="1:65" s="2" customFormat="1" ht="21.75" customHeight="1">
      <c r="A488" s="35"/>
      <c r="B488" s="36"/>
      <c r="C488" s="193" t="s">
        <v>599</v>
      </c>
      <c r="D488" s="193" t="s">
        <v>142</v>
      </c>
      <c r="E488" s="194" t="s">
        <v>600</v>
      </c>
      <c r="F488" s="195" t="s">
        <v>601</v>
      </c>
      <c r="G488" s="196" t="s">
        <v>145</v>
      </c>
      <c r="H488" s="197">
        <v>27</v>
      </c>
      <c r="I488" s="198"/>
      <c r="J488" s="199">
        <f>ROUND(I488*H488,2)</f>
        <v>0</v>
      </c>
      <c r="K488" s="200"/>
      <c r="L488" s="40"/>
      <c r="M488" s="201" t="s">
        <v>1</v>
      </c>
      <c r="N488" s="202" t="s">
        <v>39</v>
      </c>
      <c r="O488" s="72"/>
      <c r="P488" s="203">
        <f>O488*H488</f>
        <v>0</v>
      </c>
      <c r="Q488" s="203">
        <v>3.5E-4</v>
      </c>
      <c r="R488" s="203">
        <f>Q488*H488</f>
        <v>9.4500000000000001E-3</v>
      </c>
      <c r="S488" s="203">
        <v>0</v>
      </c>
      <c r="T488" s="204">
        <f>S488*H488</f>
        <v>0</v>
      </c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R488" s="205" t="s">
        <v>243</v>
      </c>
      <c r="AT488" s="205" t="s">
        <v>142</v>
      </c>
      <c r="AU488" s="205" t="s">
        <v>84</v>
      </c>
      <c r="AY488" s="18" t="s">
        <v>137</v>
      </c>
      <c r="BE488" s="206">
        <f>IF(N488="základní",J488,0)</f>
        <v>0</v>
      </c>
      <c r="BF488" s="206">
        <f>IF(N488="snížená",J488,0)</f>
        <v>0</v>
      </c>
      <c r="BG488" s="206">
        <f>IF(N488="zákl. přenesená",J488,0)</f>
        <v>0</v>
      </c>
      <c r="BH488" s="206">
        <f>IF(N488="sníž. přenesená",J488,0)</f>
        <v>0</v>
      </c>
      <c r="BI488" s="206">
        <f>IF(N488="nulová",J488,0)</f>
        <v>0</v>
      </c>
      <c r="BJ488" s="18" t="s">
        <v>84</v>
      </c>
      <c r="BK488" s="206">
        <f>ROUND(I488*H488,2)</f>
        <v>0</v>
      </c>
      <c r="BL488" s="18" t="s">
        <v>243</v>
      </c>
      <c r="BM488" s="205" t="s">
        <v>602</v>
      </c>
    </row>
    <row r="489" spans="1:65" s="13" customFormat="1" ht="11.25">
      <c r="B489" s="207"/>
      <c r="C489" s="208"/>
      <c r="D489" s="209" t="s">
        <v>149</v>
      </c>
      <c r="E489" s="210" t="s">
        <v>1</v>
      </c>
      <c r="F489" s="211" t="s">
        <v>161</v>
      </c>
      <c r="G489" s="208"/>
      <c r="H489" s="212">
        <v>27</v>
      </c>
      <c r="I489" s="213"/>
      <c r="J489" s="208"/>
      <c r="K489" s="208"/>
      <c r="L489" s="214"/>
      <c r="M489" s="215"/>
      <c r="N489" s="216"/>
      <c r="O489" s="216"/>
      <c r="P489" s="216"/>
      <c r="Q489" s="216"/>
      <c r="R489" s="216"/>
      <c r="S489" s="216"/>
      <c r="T489" s="217"/>
      <c r="AT489" s="218" t="s">
        <v>149</v>
      </c>
      <c r="AU489" s="218" t="s">
        <v>84</v>
      </c>
      <c r="AV489" s="13" t="s">
        <v>84</v>
      </c>
      <c r="AW489" s="13" t="s">
        <v>30</v>
      </c>
      <c r="AX489" s="13" t="s">
        <v>80</v>
      </c>
      <c r="AY489" s="218" t="s">
        <v>137</v>
      </c>
    </row>
    <row r="490" spans="1:65" s="2" customFormat="1" ht="21.75" customHeight="1">
      <c r="A490" s="35"/>
      <c r="B490" s="36"/>
      <c r="C490" s="193" t="s">
        <v>603</v>
      </c>
      <c r="D490" s="193" t="s">
        <v>142</v>
      </c>
      <c r="E490" s="194" t="s">
        <v>604</v>
      </c>
      <c r="F490" s="195" t="s">
        <v>605</v>
      </c>
      <c r="G490" s="196" t="s">
        <v>145</v>
      </c>
      <c r="H490" s="197">
        <v>27</v>
      </c>
      <c r="I490" s="198"/>
      <c r="J490" s="199">
        <f>ROUND(I490*H490,2)</f>
        <v>0</v>
      </c>
      <c r="K490" s="200"/>
      <c r="L490" s="40"/>
      <c r="M490" s="201" t="s">
        <v>1</v>
      </c>
      <c r="N490" s="202" t="s">
        <v>39</v>
      </c>
      <c r="O490" s="72"/>
      <c r="P490" s="203">
        <f>O490*H490</f>
        <v>0</v>
      </c>
      <c r="Q490" s="203">
        <v>1.2999999999999999E-4</v>
      </c>
      <c r="R490" s="203">
        <f>Q490*H490</f>
        <v>3.5099999999999997E-3</v>
      </c>
      <c r="S490" s="203">
        <v>0</v>
      </c>
      <c r="T490" s="204">
        <f>S490*H490</f>
        <v>0</v>
      </c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R490" s="205" t="s">
        <v>243</v>
      </c>
      <c r="AT490" s="205" t="s">
        <v>142</v>
      </c>
      <c r="AU490" s="205" t="s">
        <v>84</v>
      </c>
      <c r="AY490" s="18" t="s">
        <v>137</v>
      </c>
      <c r="BE490" s="206">
        <f>IF(N490="základní",J490,0)</f>
        <v>0</v>
      </c>
      <c r="BF490" s="206">
        <f>IF(N490="snížená",J490,0)</f>
        <v>0</v>
      </c>
      <c r="BG490" s="206">
        <f>IF(N490="zákl. přenesená",J490,0)</f>
        <v>0</v>
      </c>
      <c r="BH490" s="206">
        <f>IF(N490="sníž. přenesená",J490,0)</f>
        <v>0</v>
      </c>
      <c r="BI490" s="206">
        <f>IF(N490="nulová",J490,0)</f>
        <v>0</v>
      </c>
      <c r="BJ490" s="18" t="s">
        <v>84</v>
      </c>
      <c r="BK490" s="206">
        <f>ROUND(I490*H490,2)</f>
        <v>0</v>
      </c>
      <c r="BL490" s="18" t="s">
        <v>243</v>
      </c>
      <c r="BM490" s="205" t="s">
        <v>606</v>
      </c>
    </row>
    <row r="491" spans="1:65" s="13" customFormat="1" ht="11.25">
      <c r="B491" s="207"/>
      <c r="C491" s="208"/>
      <c r="D491" s="209" t="s">
        <v>149</v>
      </c>
      <c r="E491" s="210" t="s">
        <v>1</v>
      </c>
      <c r="F491" s="211" t="s">
        <v>161</v>
      </c>
      <c r="G491" s="208"/>
      <c r="H491" s="212">
        <v>27</v>
      </c>
      <c r="I491" s="213"/>
      <c r="J491" s="208"/>
      <c r="K491" s="208"/>
      <c r="L491" s="214"/>
      <c r="M491" s="215"/>
      <c r="N491" s="216"/>
      <c r="O491" s="216"/>
      <c r="P491" s="216"/>
      <c r="Q491" s="216"/>
      <c r="R491" s="216"/>
      <c r="S491" s="216"/>
      <c r="T491" s="217"/>
      <c r="AT491" s="218" t="s">
        <v>149</v>
      </c>
      <c r="AU491" s="218" t="s">
        <v>84</v>
      </c>
      <c r="AV491" s="13" t="s">
        <v>84</v>
      </c>
      <c r="AW491" s="13" t="s">
        <v>30</v>
      </c>
      <c r="AX491" s="13" t="s">
        <v>80</v>
      </c>
      <c r="AY491" s="218" t="s">
        <v>137</v>
      </c>
    </row>
    <row r="492" spans="1:65" s="2" customFormat="1" ht="21.75" customHeight="1">
      <c r="A492" s="35"/>
      <c r="B492" s="36"/>
      <c r="C492" s="193" t="s">
        <v>607</v>
      </c>
      <c r="D492" s="193" t="s">
        <v>142</v>
      </c>
      <c r="E492" s="194" t="s">
        <v>608</v>
      </c>
      <c r="F492" s="195" t="s">
        <v>609</v>
      </c>
      <c r="G492" s="196" t="s">
        <v>145</v>
      </c>
      <c r="H492" s="197">
        <v>27</v>
      </c>
      <c r="I492" s="198"/>
      <c r="J492" s="199">
        <f>ROUND(I492*H492,2)</f>
        <v>0</v>
      </c>
      <c r="K492" s="200"/>
      <c r="L492" s="40"/>
      <c r="M492" s="201" t="s">
        <v>1</v>
      </c>
      <c r="N492" s="202" t="s">
        <v>39</v>
      </c>
      <c r="O492" s="72"/>
      <c r="P492" s="203">
        <f>O492*H492</f>
        <v>0</v>
      </c>
      <c r="Q492" s="203">
        <v>2.9E-4</v>
      </c>
      <c r="R492" s="203">
        <f>Q492*H492</f>
        <v>7.8300000000000002E-3</v>
      </c>
      <c r="S492" s="203">
        <v>0</v>
      </c>
      <c r="T492" s="204">
        <f>S492*H492</f>
        <v>0</v>
      </c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R492" s="205" t="s">
        <v>243</v>
      </c>
      <c r="AT492" s="205" t="s">
        <v>142</v>
      </c>
      <c r="AU492" s="205" t="s">
        <v>84</v>
      </c>
      <c r="AY492" s="18" t="s">
        <v>137</v>
      </c>
      <c r="BE492" s="206">
        <f>IF(N492="základní",J492,0)</f>
        <v>0</v>
      </c>
      <c r="BF492" s="206">
        <f>IF(N492="snížená",J492,0)</f>
        <v>0</v>
      </c>
      <c r="BG492" s="206">
        <f>IF(N492="zákl. přenesená",J492,0)</f>
        <v>0</v>
      </c>
      <c r="BH492" s="206">
        <f>IF(N492="sníž. přenesená",J492,0)</f>
        <v>0</v>
      </c>
      <c r="BI492" s="206">
        <f>IF(N492="nulová",J492,0)</f>
        <v>0</v>
      </c>
      <c r="BJ492" s="18" t="s">
        <v>84</v>
      </c>
      <c r="BK492" s="206">
        <f>ROUND(I492*H492,2)</f>
        <v>0</v>
      </c>
      <c r="BL492" s="18" t="s">
        <v>243</v>
      </c>
      <c r="BM492" s="205" t="s">
        <v>610</v>
      </c>
    </row>
    <row r="493" spans="1:65" s="13" customFormat="1" ht="11.25">
      <c r="B493" s="207"/>
      <c r="C493" s="208"/>
      <c r="D493" s="209" t="s">
        <v>149</v>
      </c>
      <c r="E493" s="210" t="s">
        <v>1</v>
      </c>
      <c r="F493" s="211" t="s">
        <v>161</v>
      </c>
      <c r="G493" s="208"/>
      <c r="H493" s="212">
        <v>27</v>
      </c>
      <c r="I493" s="213"/>
      <c r="J493" s="208"/>
      <c r="K493" s="208"/>
      <c r="L493" s="214"/>
      <c r="M493" s="215"/>
      <c r="N493" s="216"/>
      <c r="O493" s="216"/>
      <c r="P493" s="216"/>
      <c r="Q493" s="216"/>
      <c r="R493" s="216"/>
      <c r="S493" s="216"/>
      <c r="T493" s="217"/>
      <c r="AT493" s="218" t="s">
        <v>149</v>
      </c>
      <c r="AU493" s="218" t="s">
        <v>84</v>
      </c>
      <c r="AV493" s="13" t="s">
        <v>84</v>
      </c>
      <c r="AW493" s="13" t="s">
        <v>30</v>
      </c>
      <c r="AX493" s="13" t="s">
        <v>80</v>
      </c>
      <c r="AY493" s="218" t="s">
        <v>137</v>
      </c>
    </row>
    <row r="494" spans="1:65" s="12" customFormat="1" ht="22.9" customHeight="1">
      <c r="B494" s="177"/>
      <c r="C494" s="178"/>
      <c r="D494" s="179" t="s">
        <v>72</v>
      </c>
      <c r="E494" s="191" t="s">
        <v>611</v>
      </c>
      <c r="F494" s="191" t="s">
        <v>612</v>
      </c>
      <c r="G494" s="178"/>
      <c r="H494" s="178"/>
      <c r="I494" s="181"/>
      <c r="J494" s="192">
        <f>BK494</f>
        <v>0</v>
      </c>
      <c r="K494" s="178"/>
      <c r="L494" s="183"/>
      <c r="M494" s="184"/>
      <c r="N494" s="185"/>
      <c r="O494" s="185"/>
      <c r="P494" s="186">
        <f>SUM(P495:P518)</f>
        <v>0</v>
      </c>
      <c r="Q494" s="185"/>
      <c r="R494" s="186">
        <f>SUM(R495:R518)</f>
        <v>9.1018000000000016E-2</v>
      </c>
      <c r="S494" s="185"/>
      <c r="T494" s="187">
        <f>SUM(T495:T518)</f>
        <v>0</v>
      </c>
      <c r="AR494" s="188" t="s">
        <v>84</v>
      </c>
      <c r="AT494" s="189" t="s">
        <v>72</v>
      </c>
      <c r="AU494" s="189" t="s">
        <v>80</v>
      </c>
      <c r="AY494" s="188" t="s">
        <v>137</v>
      </c>
      <c r="BK494" s="190">
        <f>SUM(BK495:BK518)</f>
        <v>0</v>
      </c>
    </row>
    <row r="495" spans="1:65" s="2" customFormat="1" ht="21.75" customHeight="1">
      <c r="A495" s="35"/>
      <c r="B495" s="36"/>
      <c r="C495" s="193" t="s">
        <v>613</v>
      </c>
      <c r="D495" s="193" t="s">
        <v>142</v>
      </c>
      <c r="E495" s="194" t="s">
        <v>614</v>
      </c>
      <c r="F495" s="195" t="s">
        <v>615</v>
      </c>
      <c r="G495" s="196" t="s">
        <v>145</v>
      </c>
      <c r="H495" s="197">
        <v>189.4</v>
      </c>
      <c r="I495" s="198"/>
      <c r="J495" s="199">
        <f>ROUND(I495*H495,2)</f>
        <v>0</v>
      </c>
      <c r="K495" s="200"/>
      <c r="L495" s="40"/>
      <c r="M495" s="201" t="s">
        <v>1</v>
      </c>
      <c r="N495" s="202" t="s">
        <v>39</v>
      </c>
      <c r="O495" s="72"/>
      <c r="P495" s="203">
        <f>O495*H495</f>
        <v>0</v>
      </c>
      <c r="Q495" s="203">
        <v>2.0000000000000001E-4</v>
      </c>
      <c r="R495" s="203">
        <f>Q495*H495</f>
        <v>3.7880000000000004E-2</v>
      </c>
      <c r="S495" s="203">
        <v>0</v>
      </c>
      <c r="T495" s="204">
        <f>S495*H495</f>
        <v>0</v>
      </c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R495" s="205" t="s">
        <v>243</v>
      </c>
      <c r="AT495" s="205" t="s">
        <v>142</v>
      </c>
      <c r="AU495" s="205" t="s">
        <v>84</v>
      </c>
      <c r="AY495" s="18" t="s">
        <v>137</v>
      </c>
      <c r="BE495" s="206">
        <f>IF(N495="základní",J495,0)</f>
        <v>0</v>
      </c>
      <c r="BF495" s="206">
        <f>IF(N495="snížená",J495,0)</f>
        <v>0</v>
      </c>
      <c r="BG495" s="206">
        <f>IF(N495="zákl. přenesená",J495,0)</f>
        <v>0</v>
      </c>
      <c r="BH495" s="206">
        <f>IF(N495="sníž. přenesená",J495,0)</f>
        <v>0</v>
      </c>
      <c r="BI495" s="206">
        <f>IF(N495="nulová",J495,0)</f>
        <v>0</v>
      </c>
      <c r="BJ495" s="18" t="s">
        <v>84</v>
      </c>
      <c r="BK495" s="206">
        <f>ROUND(I495*H495,2)</f>
        <v>0</v>
      </c>
      <c r="BL495" s="18" t="s">
        <v>243</v>
      </c>
      <c r="BM495" s="205" t="s">
        <v>616</v>
      </c>
    </row>
    <row r="496" spans="1:65" s="13" customFormat="1" ht="11.25">
      <c r="B496" s="207"/>
      <c r="C496" s="208"/>
      <c r="D496" s="209" t="s">
        <v>149</v>
      </c>
      <c r="E496" s="210" t="s">
        <v>1</v>
      </c>
      <c r="F496" s="211" t="s">
        <v>390</v>
      </c>
      <c r="G496" s="208"/>
      <c r="H496" s="212">
        <v>105</v>
      </c>
      <c r="I496" s="213"/>
      <c r="J496" s="208"/>
      <c r="K496" s="208"/>
      <c r="L496" s="214"/>
      <c r="M496" s="215"/>
      <c r="N496" s="216"/>
      <c r="O496" s="216"/>
      <c r="P496" s="216"/>
      <c r="Q496" s="216"/>
      <c r="R496" s="216"/>
      <c r="S496" s="216"/>
      <c r="T496" s="217"/>
      <c r="AT496" s="218" t="s">
        <v>149</v>
      </c>
      <c r="AU496" s="218" t="s">
        <v>84</v>
      </c>
      <c r="AV496" s="13" t="s">
        <v>84</v>
      </c>
      <c r="AW496" s="13" t="s">
        <v>30</v>
      </c>
      <c r="AX496" s="13" t="s">
        <v>73</v>
      </c>
      <c r="AY496" s="218" t="s">
        <v>137</v>
      </c>
    </row>
    <row r="497" spans="1:65" s="14" customFormat="1" ht="11.25">
      <c r="B497" s="219"/>
      <c r="C497" s="220"/>
      <c r="D497" s="209" t="s">
        <v>149</v>
      </c>
      <c r="E497" s="221" t="s">
        <v>1</v>
      </c>
      <c r="F497" s="222" t="s">
        <v>151</v>
      </c>
      <c r="G497" s="220"/>
      <c r="H497" s="223">
        <v>105</v>
      </c>
      <c r="I497" s="224"/>
      <c r="J497" s="220"/>
      <c r="K497" s="220"/>
      <c r="L497" s="225"/>
      <c r="M497" s="226"/>
      <c r="N497" s="227"/>
      <c r="O497" s="227"/>
      <c r="P497" s="227"/>
      <c r="Q497" s="227"/>
      <c r="R497" s="227"/>
      <c r="S497" s="227"/>
      <c r="T497" s="228"/>
      <c r="AT497" s="229" t="s">
        <v>149</v>
      </c>
      <c r="AU497" s="229" t="s">
        <v>84</v>
      </c>
      <c r="AV497" s="14" t="s">
        <v>147</v>
      </c>
      <c r="AW497" s="14" t="s">
        <v>30</v>
      </c>
      <c r="AX497" s="14" t="s">
        <v>73</v>
      </c>
      <c r="AY497" s="229" t="s">
        <v>137</v>
      </c>
    </row>
    <row r="498" spans="1:65" s="13" customFormat="1" ht="11.25">
      <c r="B498" s="207"/>
      <c r="C498" s="208"/>
      <c r="D498" s="209" t="s">
        <v>149</v>
      </c>
      <c r="E498" s="210" t="s">
        <v>1</v>
      </c>
      <c r="F498" s="211" t="s">
        <v>391</v>
      </c>
      <c r="G498" s="208"/>
      <c r="H498" s="212">
        <v>75</v>
      </c>
      <c r="I498" s="213"/>
      <c r="J498" s="208"/>
      <c r="K498" s="208"/>
      <c r="L498" s="214"/>
      <c r="M498" s="215"/>
      <c r="N498" s="216"/>
      <c r="O498" s="216"/>
      <c r="P498" s="216"/>
      <c r="Q498" s="216"/>
      <c r="R498" s="216"/>
      <c r="S498" s="216"/>
      <c r="T498" s="217"/>
      <c r="AT498" s="218" t="s">
        <v>149</v>
      </c>
      <c r="AU498" s="218" t="s">
        <v>84</v>
      </c>
      <c r="AV498" s="13" t="s">
        <v>84</v>
      </c>
      <c r="AW498" s="13" t="s">
        <v>30</v>
      </c>
      <c r="AX498" s="13" t="s">
        <v>73</v>
      </c>
      <c r="AY498" s="218" t="s">
        <v>137</v>
      </c>
    </row>
    <row r="499" spans="1:65" s="14" customFormat="1" ht="11.25">
      <c r="B499" s="219"/>
      <c r="C499" s="220"/>
      <c r="D499" s="209" t="s">
        <v>149</v>
      </c>
      <c r="E499" s="221" t="s">
        <v>1</v>
      </c>
      <c r="F499" s="222" t="s">
        <v>151</v>
      </c>
      <c r="G499" s="220"/>
      <c r="H499" s="223">
        <v>75</v>
      </c>
      <c r="I499" s="224"/>
      <c r="J499" s="220"/>
      <c r="K499" s="220"/>
      <c r="L499" s="225"/>
      <c r="M499" s="226"/>
      <c r="N499" s="227"/>
      <c r="O499" s="227"/>
      <c r="P499" s="227"/>
      <c r="Q499" s="227"/>
      <c r="R499" s="227"/>
      <c r="S499" s="227"/>
      <c r="T499" s="228"/>
      <c r="AT499" s="229" t="s">
        <v>149</v>
      </c>
      <c r="AU499" s="229" t="s">
        <v>84</v>
      </c>
      <c r="AV499" s="14" t="s">
        <v>147</v>
      </c>
      <c r="AW499" s="14" t="s">
        <v>30</v>
      </c>
      <c r="AX499" s="14" t="s">
        <v>73</v>
      </c>
      <c r="AY499" s="229" t="s">
        <v>137</v>
      </c>
    </row>
    <row r="500" spans="1:65" s="13" customFormat="1" ht="11.25">
      <c r="B500" s="207"/>
      <c r="C500" s="208"/>
      <c r="D500" s="209" t="s">
        <v>149</v>
      </c>
      <c r="E500" s="210" t="s">
        <v>1</v>
      </c>
      <c r="F500" s="211" t="s">
        <v>617</v>
      </c>
      <c r="G500" s="208"/>
      <c r="H500" s="212">
        <v>6</v>
      </c>
      <c r="I500" s="213"/>
      <c r="J500" s="208"/>
      <c r="K500" s="208"/>
      <c r="L500" s="214"/>
      <c r="M500" s="215"/>
      <c r="N500" s="216"/>
      <c r="O500" s="216"/>
      <c r="P500" s="216"/>
      <c r="Q500" s="216"/>
      <c r="R500" s="216"/>
      <c r="S500" s="216"/>
      <c r="T500" s="217"/>
      <c r="AT500" s="218" t="s">
        <v>149</v>
      </c>
      <c r="AU500" s="218" t="s">
        <v>84</v>
      </c>
      <c r="AV500" s="13" t="s">
        <v>84</v>
      </c>
      <c r="AW500" s="13" t="s">
        <v>30</v>
      </c>
      <c r="AX500" s="13" t="s">
        <v>73</v>
      </c>
      <c r="AY500" s="218" t="s">
        <v>137</v>
      </c>
    </row>
    <row r="501" spans="1:65" s="14" customFormat="1" ht="11.25">
      <c r="B501" s="219"/>
      <c r="C501" s="220"/>
      <c r="D501" s="209" t="s">
        <v>149</v>
      </c>
      <c r="E501" s="221" t="s">
        <v>1</v>
      </c>
      <c r="F501" s="222" t="s">
        <v>151</v>
      </c>
      <c r="G501" s="220"/>
      <c r="H501" s="223">
        <v>6</v>
      </c>
      <c r="I501" s="224"/>
      <c r="J501" s="220"/>
      <c r="K501" s="220"/>
      <c r="L501" s="225"/>
      <c r="M501" s="226"/>
      <c r="N501" s="227"/>
      <c r="O501" s="227"/>
      <c r="P501" s="227"/>
      <c r="Q501" s="227"/>
      <c r="R501" s="227"/>
      <c r="S501" s="227"/>
      <c r="T501" s="228"/>
      <c r="AT501" s="229" t="s">
        <v>149</v>
      </c>
      <c r="AU501" s="229" t="s">
        <v>84</v>
      </c>
      <c r="AV501" s="14" t="s">
        <v>147</v>
      </c>
      <c r="AW501" s="14" t="s">
        <v>30</v>
      </c>
      <c r="AX501" s="14" t="s">
        <v>73</v>
      </c>
      <c r="AY501" s="229" t="s">
        <v>137</v>
      </c>
    </row>
    <row r="502" spans="1:65" s="13" customFormat="1" ht="11.25">
      <c r="B502" s="207"/>
      <c r="C502" s="208"/>
      <c r="D502" s="209" t="s">
        <v>149</v>
      </c>
      <c r="E502" s="210" t="s">
        <v>1</v>
      </c>
      <c r="F502" s="211" t="s">
        <v>618</v>
      </c>
      <c r="G502" s="208"/>
      <c r="H502" s="212">
        <v>3.4</v>
      </c>
      <c r="I502" s="213"/>
      <c r="J502" s="208"/>
      <c r="K502" s="208"/>
      <c r="L502" s="214"/>
      <c r="M502" s="215"/>
      <c r="N502" s="216"/>
      <c r="O502" s="216"/>
      <c r="P502" s="216"/>
      <c r="Q502" s="216"/>
      <c r="R502" s="216"/>
      <c r="S502" s="216"/>
      <c r="T502" s="217"/>
      <c r="AT502" s="218" t="s">
        <v>149</v>
      </c>
      <c r="AU502" s="218" t="s">
        <v>84</v>
      </c>
      <c r="AV502" s="13" t="s">
        <v>84</v>
      </c>
      <c r="AW502" s="13" t="s">
        <v>30</v>
      </c>
      <c r="AX502" s="13" t="s">
        <v>73</v>
      </c>
      <c r="AY502" s="218" t="s">
        <v>137</v>
      </c>
    </row>
    <row r="503" spans="1:65" s="14" customFormat="1" ht="11.25">
      <c r="B503" s="219"/>
      <c r="C503" s="220"/>
      <c r="D503" s="209" t="s">
        <v>149</v>
      </c>
      <c r="E503" s="221" t="s">
        <v>1</v>
      </c>
      <c r="F503" s="222" t="s">
        <v>151</v>
      </c>
      <c r="G503" s="220"/>
      <c r="H503" s="223">
        <v>3.4</v>
      </c>
      <c r="I503" s="224"/>
      <c r="J503" s="220"/>
      <c r="K503" s="220"/>
      <c r="L503" s="225"/>
      <c r="M503" s="226"/>
      <c r="N503" s="227"/>
      <c r="O503" s="227"/>
      <c r="P503" s="227"/>
      <c r="Q503" s="227"/>
      <c r="R503" s="227"/>
      <c r="S503" s="227"/>
      <c r="T503" s="228"/>
      <c r="AT503" s="229" t="s">
        <v>149</v>
      </c>
      <c r="AU503" s="229" t="s">
        <v>84</v>
      </c>
      <c r="AV503" s="14" t="s">
        <v>147</v>
      </c>
      <c r="AW503" s="14" t="s">
        <v>30</v>
      </c>
      <c r="AX503" s="14" t="s">
        <v>73</v>
      </c>
      <c r="AY503" s="229" t="s">
        <v>137</v>
      </c>
    </row>
    <row r="504" spans="1:65" s="16" customFormat="1" ht="11.25">
      <c r="B504" s="251"/>
      <c r="C504" s="252"/>
      <c r="D504" s="209" t="s">
        <v>149</v>
      </c>
      <c r="E504" s="253" t="s">
        <v>1</v>
      </c>
      <c r="F504" s="254" t="s">
        <v>202</v>
      </c>
      <c r="G504" s="252"/>
      <c r="H504" s="255">
        <v>189.4</v>
      </c>
      <c r="I504" s="256"/>
      <c r="J504" s="252"/>
      <c r="K504" s="252"/>
      <c r="L504" s="257"/>
      <c r="M504" s="258"/>
      <c r="N504" s="259"/>
      <c r="O504" s="259"/>
      <c r="P504" s="259"/>
      <c r="Q504" s="259"/>
      <c r="R504" s="259"/>
      <c r="S504" s="259"/>
      <c r="T504" s="260"/>
      <c r="AT504" s="261" t="s">
        <v>149</v>
      </c>
      <c r="AU504" s="261" t="s">
        <v>84</v>
      </c>
      <c r="AV504" s="16" t="s">
        <v>146</v>
      </c>
      <c r="AW504" s="16" t="s">
        <v>30</v>
      </c>
      <c r="AX504" s="16" t="s">
        <v>80</v>
      </c>
      <c r="AY504" s="261" t="s">
        <v>137</v>
      </c>
    </row>
    <row r="505" spans="1:65" s="2" customFormat="1" ht="33" customHeight="1">
      <c r="A505" s="35"/>
      <c r="B505" s="36"/>
      <c r="C505" s="193" t="s">
        <v>619</v>
      </c>
      <c r="D505" s="193" t="s">
        <v>142</v>
      </c>
      <c r="E505" s="194" t="s">
        <v>620</v>
      </c>
      <c r="F505" s="195" t="s">
        <v>621</v>
      </c>
      <c r="G505" s="196" t="s">
        <v>145</v>
      </c>
      <c r="H505" s="197">
        <v>189.4</v>
      </c>
      <c r="I505" s="198"/>
      <c r="J505" s="199">
        <f>ROUND(I505*H505,2)</f>
        <v>0</v>
      </c>
      <c r="K505" s="200"/>
      <c r="L505" s="40"/>
      <c r="M505" s="201" t="s">
        <v>1</v>
      </c>
      <c r="N505" s="202" t="s">
        <v>39</v>
      </c>
      <c r="O505" s="72"/>
      <c r="P505" s="203">
        <f>O505*H505</f>
        <v>0</v>
      </c>
      <c r="Q505" s="203">
        <v>2.7E-4</v>
      </c>
      <c r="R505" s="203">
        <f>Q505*H505</f>
        <v>5.1138000000000003E-2</v>
      </c>
      <c r="S505" s="203">
        <v>0</v>
      </c>
      <c r="T505" s="204">
        <f>S505*H505</f>
        <v>0</v>
      </c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R505" s="205" t="s">
        <v>243</v>
      </c>
      <c r="AT505" s="205" t="s">
        <v>142</v>
      </c>
      <c r="AU505" s="205" t="s">
        <v>84</v>
      </c>
      <c r="AY505" s="18" t="s">
        <v>137</v>
      </c>
      <c r="BE505" s="206">
        <f>IF(N505="základní",J505,0)</f>
        <v>0</v>
      </c>
      <c r="BF505" s="206">
        <f>IF(N505="snížená",J505,0)</f>
        <v>0</v>
      </c>
      <c r="BG505" s="206">
        <f>IF(N505="zákl. přenesená",J505,0)</f>
        <v>0</v>
      </c>
      <c r="BH505" s="206">
        <f>IF(N505="sníž. přenesená",J505,0)</f>
        <v>0</v>
      </c>
      <c r="BI505" s="206">
        <f>IF(N505="nulová",J505,0)</f>
        <v>0</v>
      </c>
      <c r="BJ505" s="18" t="s">
        <v>84</v>
      </c>
      <c r="BK505" s="206">
        <f>ROUND(I505*H505,2)</f>
        <v>0</v>
      </c>
      <c r="BL505" s="18" t="s">
        <v>243</v>
      </c>
      <c r="BM505" s="205" t="s">
        <v>622</v>
      </c>
    </row>
    <row r="506" spans="1:65" s="13" customFormat="1" ht="11.25">
      <c r="B506" s="207"/>
      <c r="C506" s="208"/>
      <c r="D506" s="209" t="s">
        <v>149</v>
      </c>
      <c r="E506" s="210" t="s">
        <v>1</v>
      </c>
      <c r="F506" s="211" t="s">
        <v>390</v>
      </c>
      <c r="G506" s="208"/>
      <c r="H506" s="212">
        <v>105</v>
      </c>
      <c r="I506" s="213"/>
      <c r="J506" s="208"/>
      <c r="K506" s="208"/>
      <c r="L506" s="214"/>
      <c r="M506" s="215"/>
      <c r="N506" s="216"/>
      <c r="O506" s="216"/>
      <c r="P506" s="216"/>
      <c r="Q506" s="216"/>
      <c r="R506" s="216"/>
      <c r="S506" s="216"/>
      <c r="T506" s="217"/>
      <c r="AT506" s="218" t="s">
        <v>149</v>
      </c>
      <c r="AU506" s="218" t="s">
        <v>84</v>
      </c>
      <c r="AV506" s="13" t="s">
        <v>84</v>
      </c>
      <c r="AW506" s="13" t="s">
        <v>30</v>
      </c>
      <c r="AX506" s="13" t="s">
        <v>73</v>
      </c>
      <c r="AY506" s="218" t="s">
        <v>137</v>
      </c>
    </row>
    <row r="507" spans="1:65" s="14" customFormat="1" ht="11.25">
      <c r="B507" s="219"/>
      <c r="C507" s="220"/>
      <c r="D507" s="209" t="s">
        <v>149</v>
      </c>
      <c r="E507" s="221" t="s">
        <v>1</v>
      </c>
      <c r="F507" s="222" t="s">
        <v>151</v>
      </c>
      <c r="G507" s="220"/>
      <c r="H507" s="223">
        <v>105</v>
      </c>
      <c r="I507" s="224"/>
      <c r="J507" s="220"/>
      <c r="K507" s="220"/>
      <c r="L507" s="225"/>
      <c r="M507" s="226"/>
      <c r="N507" s="227"/>
      <c r="O507" s="227"/>
      <c r="P507" s="227"/>
      <c r="Q507" s="227"/>
      <c r="R507" s="227"/>
      <c r="S507" s="227"/>
      <c r="T507" s="228"/>
      <c r="AT507" s="229" t="s">
        <v>149</v>
      </c>
      <c r="AU507" s="229" t="s">
        <v>84</v>
      </c>
      <c r="AV507" s="14" t="s">
        <v>147</v>
      </c>
      <c r="AW507" s="14" t="s">
        <v>30</v>
      </c>
      <c r="AX507" s="14" t="s">
        <v>73</v>
      </c>
      <c r="AY507" s="229" t="s">
        <v>137</v>
      </c>
    </row>
    <row r="508" spans="1:65" s="13" customFormat="1" ht="11.25">
      <c r="B508" s="207"/>
      <c r="C508" s="208"/>
      <c r="D508" s="209" t="s">
        <v>149</v>
      </c>
      <c r="E508" s="210" t="s">
        <v>1</v>
      </c>
      <c r="F508" s="211" t="s">
        <v>391</v>
      </c>
      <c r="G508" s="208"/>
      <c r="H508" s="212">
        <v>75</v>
      </c>
      <c r="I508" s="213"/>
      <c r="J508" s="208"/>
      <c r="K508" s="208"/>
      <c r="L508" s="214"/>
      <c r="M508" s="215"/>
      <c r="N508" s="216"/>
      <c r="O508" s="216"/>
      <c r="P508" s="216"/>
      <c r="Q508" s="216"/>
      <c r="R508" s="216"/>
      <c r="S508" s="216"/>
      <c r="T508" s="217"/>
      <c r="AT508" s="218" t="s">
        <v>149</v>
      </c>
      <c r="AU508" s="218" t="s">
        <v>84</v>
      </c>
      <c r="AV508" s="13" t="s">
        <v>84</v>
      </c>
      <c r="AW508" s="13" t="s">
        <v>30</v>
      </c>
      <c r="AX508" s="13" t="s">
        <v>73</v>
      </c>
      <c r="AY508" s="218" t="s">
        <v>137</v>
      </c>
    </row>
    <row r="509" spans="1:65" s="14" customFormat="1" ht="11.25">
      <c r="B509" s="219"/>
      <c r="C509" s="220"/>
      <c r="D509" s="209" t="s">
        <v>149</v>
      </c>
      <c r="E509" s="221" t="s">
        <v>1</v>
      </c>
      <c r="F509" s="222" t="s">
        <v>151</v>
      </c>
      <c r="G509" s="220"/>
      <c r="H509" s="223">
        <v>75</v>
      </c>
      <c r="I509" s="224"/>
      <c r="J509" s="220"/>
      <c r="K509" s="220"/>
      <c r="L509" s="225"/>
      <c r="M509" s="226"/>
      <c r="N509" s="227"/>
      <c r="O509" s="227"/>
      <c r="P509" s="227"/>
      <c r="Q509" s="227"/>
      <c r="R509" s="227"/>
      <c r="S509" s="227"/>
      <c r="T509" s="228"/>
      <c r="AT509" s="229" t="s">
        <v>149</v>
      </c>
      <c r="AU509" s="229" t="s">
        <v>84</v>
      </c>
      <c r="AV509" s="14" t="s">
        <v>147</v>
      </c>
      <c r="AW509" s="14" t="s">
        <v>30</v>
      </c>
      <c r="AX509" s="14" t="s">
        <v>73</v>
      </c>
      <c r="AY509" s="229" t="s">
        <v>137</v>
      </c>
    </row>
    <row r="510" spans="1:65" s="14" customFormat="1" ht="11.25">
      <c r="B510" s="219"/>
      <c r="C510" s="220"/>
      <c r="D510" s="209" t="s">
        <v>149</v>
      </c>
      <c r="E510" s="221" t="s">
        <v>1</v>
      </c>
      <c r="F510" s="222" t="s">
        <v>151</v>
      </c>
      <c r="G510" s="220"/>
      <c r="H510" s="223">
        <v>0</v>
      </c>
      <c r="I510" s="224"/>
      <c r="J510" s="220"/>
      <c r="K510" s="220"/>
      <c r="L510" s="225"/>
      <c r="M510" s="226"/>
      <c r="N510" s="227"/>
      <c r="O510" s="227"/>
      <c r="P510" s="227"/>
      <c r="Q510" s="227"/>
      <c r="R510" s="227"/>
      <c r="S510" s="227"/>
      <c r="T510" s="228"/>
      <c r="AT510" s="229" t="s">
        <v>149</v>
      </c>
      <c r="AU510" s="229" t="s">
        <v>84</v>
      </c>
      <c r="AV510" s="14" t="s">
        <v>147</v>
      </c>
      <c r="AW510" s="14" t="s">
        <v>30</v>
      </c>
      <c r="AX510" s="14" t="s">
        <v>73</v>
      </c>
      <c r="AY510" s="229" t="s">
        <v>137</v>
      </c>
    </row>
    <row r="511" spans="1:65" s="13" customFormat="1" ht="11.25">
      <c r="B511" s="207"/>
      <c r="C511" s="208"/>
      <c r="D511" s="209" t="s">
        <v>149</v>
      </c>
      <c r="E511" s="210" t="s">
        <v>1</v>
      </c>
      <c r="F511" s="211" t="s">
        <v>617</v>
      </c>
      <c r="G511" s="208"/>
      <c r="H511" s="212">
        <v>6</v>
      </c>
      <c r="I511" s="213"/>
      <c r="J511" s="208"/>
      <c r="K511" s="208"/>
      <c r="L511" s="214"/>
      <c r="M511" s="215"/>
      <c r="N511" s="216"/>
      <c r="O511" s="216"/>
      <c r="P511" s="216"/>
      <c r="Q511" s="216"/>
      <c r="R511" s="216"/>
      <c r="S511" s="216"/>
      <c r="T511" s="217"/>
      <c r="AT511" s="218" t="s">
        <v>149</v>
      </c>
      <c r="AU511" s="218" t="s">
        <v>84</v>
      </c>
      <c r="AV511" s="13" t="s">
        <v>84</v>
      </c>
      <c r="AW511" s="13" t="s">
        <v>30</v>
      </c>
      <c r="AX511" s="13" t="s">
        <v>73</v>
      </c>
      <c r="AY511" s="218" t="s">
        <v>137</v>
      </c>
    </row>
    <row r="512" spans="1:65" s="14" customFormat="1" ht="11.25">
      <c r="B512" s="219"/>
      <c r="C512" s="220"/>
      <c r="D512" s="209" t="s">
        <v>149</v>
      </c>
      <c r="E512" s="221" t="s">
        <v>1</v>
      </c>
      <c r="F512" s="222" t="s">
        <v>151</v>
      </c>
      <c r="G512" s="220"/>
      <c r="H512" s="223">
        <v>6</v>
      </c>
      <c r="I512" s="224"/>
      <c r="J512" s="220"/>
      <c r="K512" s="220"/>
      <c r="L512" s="225"/>
      <c r="M512" s="226"/>
      <c r="N512" s="227"/>
      <c r="O512" s="227"/>
      <c r="P512" s="227"/>
      <c r="Q512" s="227"/>
      <c r="R512" s="227"/>
      <c r="S512" s="227"/>
      <c r="T512" s="228"/>
      <c r="AT512" s="229" t="s">
        <v>149</v>
      </c>
      <c r="AU512" s="229" t="s">
        <v>84</v>
      </c>
      <c r="AV512" s="14" t="s">
        <v>147</v>
      </c>
      <c r="AW512" s="14" t="s">
        <v>30</v>
      </c>
      <c r="AX512" s="14" t="s">
        <v>73</v>
      </c>
      <c r="AY512" s="229" t="s">
        <v>137</v>
      </c>
    </row>
    <row r="513" spans="1:65" s="13" customFormat="1" ht="11.25">
      <c r="B513" s="207"/>
      <c r="C513" s="208"/>
      <c r="D513" s="209" t="s">
        <v>149</v>
      </c>
      <c r="E513" s="210" t="s">
        <v>1</v>
      </c>
      <c r="F513" s="211" t="s">
        <v>618</v>
      </c>
      <c r="G513" s="208"/>
      <c r="H513" s="212">
        <v>3.4</v>
      </c>
      <c r="I513" s="213"/>
      <c r="J513" s="208"/>
      <c r="K513" s="208"/>
      <c r="L513" s="214"/>
      <c r="M513" s="215"/>
      <c r="N513" s="216"/>
      <c r="O513" s="216"/>
      <c r="P513" s="216"/>
      <c r="Q513" s="216"/>
      <c r="R513" s="216"/>
      <c r="S513" s="216"/>
      <c r="T513" s="217"/>
      <c r="AT513" s="218" t="s">
        <v>149</v>
      </c>
      <c r="AU513" s="218" t="s">
        <v>84</v>
      </c>
      <c r="AV513" s="13" t="s">
        <v>84</v>
      </c>
      <c r="AW513" s="13" t="s">
        <v>30</v>
      </c>
      <c r="AX513" s="13" t="s">
        <v>73</v>
      </c>
      <c r="AY513" s="218" t="s">
        <v>137</v>
      </c>
    </row>
    <row r="514" spans="1:65" s="14" customFormat="1" ht="11.25">
      <c r="B514" s="219"/>
      <c r="C514" s="220"/>
      <c r="D514" s="209" t="s">
        <v>149</v>
      </c>
      <c r="E514" s="221" t="s">
        <v>1</v>
      </c>
      <c r="F514" s="222" t="s">
        <v>151</v>
      </c>
      <c r="G514" s="220"/>
      <c r="H514" s="223">
        <v>3.4</v>
      </c>
      <c r="I514" s="224"/>
      <c r="J514" s="220"/>
      <c r="K514" s="220"/>
      <c r="L514" s="225"/>
      <c r="M514" s="226"/>
      <c r="N514" s="227"/>
      <c r="O514" s="227"/>
      <c r="P514" s="227"/>
      <c r="Q514" s="227"/>
      <c r="R514" s="227"/>
      <c r="S514" s="227"/>
      <c r="T514" s="228"/>
      <c r="AT514" s="229" t="s">
        <v>149</v>
      </c>
      <c r="AU514" s="229" t="s">
        <v>84</v>
      </c>
      <c r="AV514" s="14" t="s">
        <v>147</v>
      </c>
      <c r="AW514" s="14" t="s">
        <v>30</v>
      </c>
      <c r="AX514" s="14" t="s">
        <v>73</v>
      </c>
      <c r="AY514" s="229" t="s">
        <v>137</v>
      </c>
    </row>
    <row r="515" spans="1:65" s="16" customFormat="1" ht="11.25">
      <c r="B515" s="251"/>
      <c r="C515" s="252"/>
      <c r="D515" s="209" t="s">
        <v>149</v>
      </c>
      <c r="E515" s="253" t="s">
        <v>1</v>
      </c>
      <c r="F515" s="254" t="s">
        <v>202</v>
      </c>
      <c r="G515" s="252"/>
      <c r="H515" s="255">
        <v>189.4</v>
      </c>
      <c r="I515" s="256"/>
      <c r="J515" s="252"/>
      <c r="K515" s="252"/>
      <c r="L515" s="257"/>
      <c r="M515" s="258"/>
      <c r="N515" s="259"/>
      <c r="O515" s="259"/>
      <c r="P515" s="259"/>
      <c r="Q515" s="259"/>
      <c r="R515" s="259"/>
      <c r="S515" s="259"/>
      <c r="T515" s="260"/>
      <c r="AT515" s="261" t="s">
        <v>149</v>
      </c>
      <c r="AU515" s="261" t="s">
        <v>84</v>
      </c>
      <c r="AV515" s="16" t="s">
        <v>146</v>
      </c>
      <c r="AW515" s="16" t="s">
        <v>30</v>
      </c>
      <c r="AX515" s="16" t="s">
        <v>80</v>
      </c>
      <c r="AY515" s="261" t="s">
        <v>137</v>
      </c>
    </row>
    <row r="516" spans="1:65" s="2" customFormat="1" ht="33" customHeight="1">
      <c r="A516" s="35"/>
      <c r="B516" s="36"/>
      <c r="C516" s="193" t="s">
        <v>623</v>
      </c>
      <c r="D516" s="193" t="s">
        <v>142</v>
      </c>
      <c r="E516" s="194" t="s">
        <v>624</v>
      </c>
      <c r="F516" s="195" t="s">
        <v>625</v>
      </c>
      <c r="G516" s="196" t="s">
        <v>145</v>
      </c>
      <c r="H516" s="197">
        <v>100</v>
      </c>
      <c r="I516" s="198"/>
      <c r="J516" s="199">
        <f>ROUND(I516*H516,2)</f>
        <v>0</v>
      </c>
      <c r="K516" s="200"/>
      <c r="L516" s="40"/>
      <c r="M516" s="201" t="s">
        <v>1</v>
      </c>
      <c r="N516" s="202" t="s">
        <v>39</v>
      </c>
      <c r="O516" s="72"/>
      <c r="P516" s="203">
        <f>O516*H516</f>
        <v>0</v>
      </c>
      <c r="Q516" s="203">
        <v>2.0000000000000002E-5</v>
      </c>
      <c r="R516" s="203">
        <f>Q516*H516</f>
        <v>2E-3</v>
      </c>
      <c r="S516" s="203">
        <v>0</v>
      </c>
      <c r="T516" s="204">
        <f>S516*H516</f>
        <v>0</v>
      </c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R516" s="205" t="s">
        <v>243</v>
      </c>
      <c r="AT516" s="205" t="s">
        <v>142</v>
      </c>
      <c r="AU516" s="205" t="s">
        <v>84</v>
      </c>
      <c r="AY516" s="18" t="s">
        <v>137</v>
      </c>
      <c r="BE516" s="206">
        <f>IF(N516="základní",J516,0)</f>
        <v>0</v>
      </c>
      <c r="BF516" s="206">
        <f>IF(N516="snížená",J516,0)</f>
        <v>0</v>
      </c>
      <c r="BG516" s="206">
        <f>IF(N516="zákl. přenesená",J516,0)</f>
        <v>0</v>
      </c>
      <c r="BH516" s="206">
        <f>IF(N516="sníž. přenesená",J516,0)</f>
        <v>0</v>
      </c>
      <c r="BI516" s="206">
        <f>IF(N516="nulová",J516,0)</f>
        <v>0</v>
      </c>
      <c r="BJ516" s="18" t="s">
        <v>84</v>
      </c>
      <c r="BK516" s="206">
        <f>ROUND(I516*H516,2)</f>
        <v>0</v>
      </c>
      <c r="BL516" s="18" t="s">
        <v>243</v>
      </c>
      <c r="BM516" s="205" t="s">
        <v>626</v>
      </c>
    </row>
    <row r="517" spans="1:65" s="13" customFormat="1" ht="11.25">
      <c r="B517" s="207"/>
      <c r="C517" s="208"/>
      <c r="D517" s="209" t="s">
        <v>149</v>
      </c>
      <c r="E517" s="210" t="s">
        <v>1</v>
      </c>
      <c r="F517" s="211" t="s">
        <v>627</v>
      </c>
      <c r="G517" s="208"/>
      <c r="H517" s="212">
        <v>100</v>
      </c>
      <c r="I517" s="213"/>
      <c r="J517" s="208"/>
      <c r="K517" s="208"/>
      <c r="L517" s="214"/>
      <c r="M517" s="215"/>
      <c r="N517" s="216"/>
      <c r="O517" s="216"/>
      <c r="P517" s="216"/>
      <c r="Q517" s="216"/>
      <c r="R517" s="216"/>
      <c r="S517" s="216"/>
      <c r="T517" s="217"/>
      <c r="AT517" s="218" t="s">
        <v>149</v>
      </c>
      <c r="AU517" s="218" t="s">
        <v>84</v>
      </c>
      <c r="AV517" s="13" t="s">
        <v>84</v>
      </c>
      <c r="AW517" s="13" t="s">
        <v>30</v>
      </c>
      <c r="AX517" s="13" t="s">
        <v>73</v>
      </c>
      <c r="AY517" s="218" t="s">
        <v>137</v>
      </c>
    </row>
    <row r="518" spans="1:65" s="14" customFormat="1" ht="11.25">
      <c r="B518" s="219"/>
      <c r="C518" s="220"/>
      <c r="D518" s="209" t="s">
        <v>149</v>
      </c>
      <c r="E518" s="221" t="s">
        <v>1</v>
      </c>
      <c r="F518" s="222" t="s">
        <v>151</v>
      </c>
      <c r="G518" s="220"/>
      <c r="H518" s="223">
        <v>100</v>
      </c>
      <c r="I518" s="224"/>
      <c r="J518" s="220"/>
      <c r="K518" s="220"/>
      <c r="L518" s="225"/>
      <c r="M518" s="226"/>
      <c r="N518" s="227"/>
      <c r="O518" s="227"/>
      <c r="P518" s="227"/>
      <c r="Q518" s="227"/>
      <c r="R518" s="227"/>
      <c r="S518" s="227"/>
      <c r="T518" s="228"/>
      <c r="AT518" s="229" t="s">
        <v>149</v>
      </c>
      <c r="AU518" s="229" t="s">
        <v>84</v>
      </c>
      <c r="AV518" s="14" t="s">
        <v>147</v>
      </c>
      <c r="AW518" s="14" t="s">
        <v>30</v>
      </c>
      <c r="AX518" s="14" t="s">
        <v>80</v>
      </c>
      <c r="AY518" s="229" t="s">
        <v>137</v>
      </c>
    </row>
    <row r="519" spans="1:65" s="12" customFormat="1" ht="25.9" customHeight="1">
      <c r="B519" s="177"/>
      <c r="C519" s="178"/>
      <c r="D519" s="179" t="s">
        <v>72</v>
      </c>
      <c r="E519" s="180" t="s">
        <v>628</v>
      </c>
      <c r="F519" s="180" t="s">
        <v>629</v>
      </c>
      <c r="G519" s="178"/>
      <c r="H519" s="178"/>
      <c r="I519" s="181"/>
      <c r="J519" s="182">
        <f>BK519</f>
        <v>0</v>
      </c>
      <c r="K519" s="178"/>
      <c r="L519" s="183"/>
      <c r="M519" s="184"/>
      <c r="N519" s="185"/>
      <c r="O519" s="185"/>
      <c r="P519" s="186">
        <f>SUM(P520:P522)</f>
        <v>0</v>
      </c>
      <c r="Q519" s="185"/>
      <c r="R519" s="186">
        <f>SUM(R520:R522)</f>
        <v>0</v>
      </c>
      <c r="S519" s="185"/>
      <c r="T519" s="187">
        <f>SUM(T520:T522)</f>
        <v>0</v>
      </c>
      <c r="AR519" s="188" t="s">
        <v>146</v>
      </c>
      <c r="AT519" s="189" t="s">
        <v>72</v>
      </c>
      <c r="AU519" s="189" t="s">
        <v>73</v>
      </c>
      <c r="AY519" s="188" t="s">
        <v>137</v>
      </c>
      <c r="BK519" s="190">
        <f>SUM(BK520:BK522)</f>
        <v>0</v>
      </c>
    </row>
    <row r="520" spans="1:65" s="2" customFormat="1" ht="16.5" customHeight="1">
      <c r="A520" s="35"/>
      <c r="B520" s="36"/>
      <c r="C520" s="193" t="s">
        <v>630</v>
      </c>
      <c r="D520" s="193" t="s">
        <v>142</v>
      </c>
      <c r="E520" s="194" t="s">
        <v>631</v>
      </c>
      <c r="F520" s="195" t="s">
        <v>632</v>
      </c>
      <c r="G520" s="196" t="s">
        <v>633</v>
      </c>
      <c r="H520" s="197">
        <v>30</v>
      </c>
      <c r="I520" s="198"/>
      <c r="J520" s="199">
        <f>ROUND(I520*H520,2)</f>
        <v>0</v>
      </c>
      <c r="K520" s="200"/>
      <c r="L520" s="40"/>
      <c r="M520" s="201" t="s">
        <v>1</v>
      </c>
      <c r="N520" s="202" t="s">
        <v>39</v>
      </c>
      <c r="O520" s="72"/>
      <c r="P520" s="203">
        <f>O520*H520</f>
        <v>0</v>
      </c>
      <c r="Q520" s="203">
        <v>0</v>
      </c>
      <c r="R520" s="203">
        <f>Q520*H520</f>
        <v>0</v>
      </c>
      <c r="S520" s="203">
        <v>0</v>
      </c>
      <c r="T520" s="204">
        <f>S520*H520</f>
        <v>0</v>
      </c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R520" s="205" t="s">
        <v>634</v>
      </c>
      <c r="AT520" s="205" t="s">
        <v>142</v>
      </c>
      <c r="AU520" s="205" t="s">
        <v>80</v>
      </c>
      <c r="AY520" s="18" t="s">
        <v>137</v>
      </c>
      <c r="BE520" s="206">
        <f>IF(N520="základní",J520,0)</f>
        <v>0</v>
      </c>
      <c r="BF520" s="206">
        <f>IF(N520="snížená",J520,0)</f>
        <v>0</v>
      </c>
      <c r="BG520" s="206">
        <f>IF(N520="zákl. přenesená",J520,0)</f>
        <v>0</v>
      </c>
      <c r="BH520" s="206">
        <f>IF(N520="sníž. přenesená",J520,0)</f>
        <v>0</v>
      </c>
      <c r="BI520" s="206">
        <f>IF(N520="nulová",J520,0)</f>
        <v>0</v>
      </c>
      <c r="BJ520" s="18" t="s">
        <v>84</v>
      </c>
      <c r="BK520" s="206">
        <f>ROUND(I520*H520,2)</f>
        <v>0</v>
      </c>
      <c r="BL520" s="18" t="s">
        <v>634</v>
      </c>
      <c r="BM520" s="205" t="s">
        <v>635</v>
      </c>
    </row>
    <row r="521" spans="1:65" s="13" customFormat="1" ht="22.5">
      <c r="B521" s="207"/>
      <c r="C521" s="208"/>
      <c r="D521" s="209" t="s">
        <v>149</v>
      </c>
      <c r="E521" s="210" t="s">
        <v>1</v>
      </c>
      <c r="F521" s="211" t="s">
        <v>636</v>
      </c>
      <c r="G521" s="208"/>
      <c r="H521" s="212">
        <v>30</v>
      </c>
      <c r="I521" s="213"/>
      <c r="J521" s="208"/>
      <c r="K521" s="208"/>
      <c r="L521" s="214"/>
      <c r="M521" s="215"/>
      <c r="N521" s="216"/>
      <c r="O521" s="216"/>
      <c r="P521" s="216"/>
      <c r="Q521" s="216"/>
      <c r="R521" s="216"/>
      <c r="S521" s="216"/>
      <c r="T521" s="217"/>
      <c r="AT521" s="218" t="s">
        <v>149</v>
      </c>
      <c r="AU521" s="218" t="s">
        <v>80</v>
      </c>
      <c r="AV521" s="13" t="s">
        <v>84</v>
      </c>
      <c r="AW521" s="13" t="s">
        <v>30</v>
      </c>
      <c r="AX521" s="13" t="s">
        <v>73</v>
      </c>
      <c r="AY521" s="218" t="s">
        <v>137</v>
      </c>
    </row>
    <row r="522" spans="1:65" s="14" customFormat="1" ht="11.25">
      <c r="B522" s="219"/>
      <c r="C522" s="220"/>
      <c r="D522" s="209" t="s">
        <v>149</v>
      </c>
      <c r="E522" s="221" t="s">
        <v>1</v>
      </c>
      <c r="F522" s="222" t="s">
        <v>151</v>
      </c>
      <c r="G522" s="220"/>
      <c r="H522" s="223">
        <v>30</v>
      </c>
      <c r="I522" s="224"/>
      <c r="J522" s="220"/>
      <c r="K522" s="220"/>
      <c r="L522" s="225"/>
      <c r="M522" s="226"/>
      <c r="N522" s="227"/>
      <c r="O522" s="227"/>
      <c r="P522" s="227"/>
      <c r="Q522" s="227"/>
      <c r="R522" s="227"/>
      <c r="S522" s="227"/>
      <c r="T522" s="228"/>
      <c r="AT522" s="229" t="s">
        <v>149</v>
      </c>
      <c r="AU522" s="229" t="s">
        <v>80</v>
      </c>
      <c r="AV522" s="14" t="s">
        <v>147</v>
      </c>
      <c r="AW522" s="14" t="s">
        <v>30</v>
      </c>
      <c r="AX522" s="14" t="s">
        <v>80</v>
      </c>
      <c r="AY522" s="229" t="s">
        <v>137</v>
      </c>
    </row>
    <row r="523" spans="1:65" s="12" customFormat="1" ht="25.9" customHeight="1">
      <c r="B523" s="177"/>
      <c r="C523" s="178"/>
      <c r="D523" s="179" t="s">
        <v>72</v>
      </c>
      <c r="E523" s="180" t="s">
        <v>637</v>
      </c>
      <c r="F523" s="180" t="s">
        <v>638</v>
      </c>
      <c r="G523" s="178"/>
      <c r="H523" s="178"/>
      <c r="I523" s="181"/>
      <c r="J523" s="182">
        <f>BK523</f>
        <v>0</v>
      </c>
      <c r="K523" s="178"/>
      <c r="L523" s="183"/>
      <c r="M523" s="184"/>
      <c r="N523" s="185"/>
      <c r="O523" s="185"/>
      <c r="P523" s="186">
        <f>SUM(P524:P533)</f>
        <v>0</v>
      </c>
      <c r="Q523" s="185"/>
      <c r="R523" s="186">
        <f>SUM(R524:R533)</f>
        <v>0</v>
      </c>
      <c r="S523" s="185"/>
      <c r="T523" s="187">
        <f>SUM(T524:T533)</f>
        <v>0</v>
      </c>
      <c r="AR523" s="188" t="s">
        <v>146</v>
      </c>
      <c r="AT523" s="189" t="s">
        <v>72</v>
      </c>
      <c r="AU523" s="189" t="s">
        <v>73</v>
      </c>
      <c r="AY523" s="188" t="s">
        <v>137</v>
      </c>
      <c r="BK523" s="190">
        <f>SUM(BK524:BK533)</f>
        <v>0</v>
      </c>
    </row>
    <row r="524" spans="1:65" s="2" customFormat="1" ht="21.75" customHeight="1">
      <c r="A524" s="35"/>
      <c r="B524" s="36"/>
      <c r="C524" s="193" t="s">
        <v>639</v>
      </c>
      <c r="D524" s="193" t="s">
        <v>142</v>
      </c>
      <c r="E524" s="194" t="s">
        <v>640</v>
      </c>
      <c r="F524" s="195" t="s">
        <v>641</v>
      </c>
      <c r="G524" s="196" t="s">
        <v>483</v>
      </c>
      <c r="H524" s="197">
        <v>1</v>
      </c>
      <c r="I524" s="198"/>
      <c r="J524" s="199">
        <f>ROUND(I524*H524,2)</f>
        <v>0</v>
      </c>
      <c r="K524" s="200"/>
      <c r="L524" s="40"/>
      <c r="M524" s="201" t="s">
        <v>1</v>
      </c>
      <c r="N524" s="202" t="s">
        <v>39</v>
      </c>
      <c r="O524" s="72"/>
      <c r="P524" s="203">
        <f>O524*H524</f>
        <v>0</v>
      </c>
      <c r="Q524" s="203">
        <v>0</v>
      </c>
      <c r="R524" s="203">
        <f>Q524*H524</f>
        <v>0</v>
      </c>
      <c r="S524" s="203">
        <v>0</v>
      </c>
      <c r="T524" s="204">
        <f>S524*H524</f>
        <v>0</v>
      </c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R524" s="205" t="s">
        <v>642</v>
      </c>
      <c r="AT524" s="205" t="s">
        <v>142</v>
      </c>
      <c r="AU524" s="205" t="s">
        <v>80</v>
      </c>
      <c r="AY524" s="18" t="s">
        <v>137</v>
      </c>
      <c r="BE524" s="206">
        <f>IF(N524="základní",J524,0)</f>
        <v>0</v>
      </c>
      <c r="BF524" s="206">
        <f>IF(N524="snížená",J524,0)</f>
        <v>0</v>
      </c>
      <c r="BG524" s="206">
        <f>IF(N524="zákl. přenesená",J524,0)</f>
        <v>0</v>
      </c>
      <c r="BH524" s="206">
        <f>IF(N524="sníž. přenesená",J524,0)</f>
        <v>0</v>
      </c>
      <c r="BI524" s="206">
        <f>IF(N524="nulová",J524,0)</f>
        <v>0</v>
      </c>
      <c r="BJ524" s="18" t="s">
        <v>84</v>
      </c>
      <c r="BK524" s="206">
        <f>ROUND(I524*H524,2)</f>
        <v>0</v>
      </c>
      <c r="BL524" s="18" t="s">
        <v>642</v>
      </c>
      <c r="BM524" s="205" t="s">
        <v>643</v>
      </c>
    </row>
    <row r="525" spans="1:65" s="13" customFormat="1" ht="11.25">
      <c r="B525" s="207"/>
      <c r="C525" s="208"/>
      <c r="D525" s="209" t="s">
        <v>149</v>
      </c>
      <c r="E525" s="210" t="s">
        <v>1</v>
      </c>
      <c r="F525" s="211" t="s">
        <v>80</v>
      </c>
      <c r="G525" s="208"/>
      <c r="H525" s="212">
        <v>1</v>
      </c>
      <c r="I525" s="213"/>
      <c r="J525" s="208"/>
      <c r="K525" s="208"/>
      <c r="L525" s="214"/>
      <c r="M525" s="215"/>
      <c r="N525" s="216"/>
      <c r="O525" s="216"/>
      <c r="P525" s="216"/>
      <c r="Q525" s="216"/>
      <c r="R525" s="216"/>
      <c r="S525" s="216"/>
      <c r="T525" s="217"/>
      <c r="AT525" s="218" t="s">
        <v>149</v>
      </c>
      <c r="AU525" s="218" t="s">
        <v>80</v>
      </c>
      <c r="AV525" s="13" t="s">
        <v>84</v>
      </c>
      <c r="AW525" s="13" t="s">
        <v>30</v>
      </c>
      <c r="AX525" s="13" t="s">
        <v>80</v>
      </c>
      <c r="AY525" s="218" t="s">
        <v>137</v>
      </c>
    </row>
    <row r="526" spans="1:65" s="2" customFormat="1" ht="44.25" customHeight="1">
      <c r="A526" s="35"/>
      <c r="B526" s="36"/>
      <c r="C526" s="193" t="s">
        <v>644</v>
      </c>
      <c r="D526" s="193" t="s">
        <v>142</v>
      </c>
      <c r="E526" s="194" t="s">
        <v>645</v>
      </c>
      <c r="F526" s="195" t="s">
        <v>646</v>
      </c>
      <c r="G526" s="196" t="s">
        <v>483</v>
      </c>
      <c r="H526" s="197">
        <v>1</v>
      </c>
      <c r="I526" s="198"/>
      <c r="J526" s="199">
        <f>ROUND(I526*H526,2)</f>
        <v>0</v>
      </c>
      <c r="K526" s="200"/>
      <c r="L526" s="40"/>
      <c r="M526" s="201" t="s">
        <v>1</v>
      </c>
      <c r="N526" s="202" t="s">
        <v>39</v>
      </c>
      <c r="O526" s="72"/>
      <c r="P526" s="203">
        <f>O526*H526</f>
        <v>0</v>
      </c>
      <c r="Q526" s="203">
        <v>0</v>
      </c>
      <c r="R526" s="203">
        <f>Q526*H526</f>
        <v>0</v>
      </c>
      <c r="S526" s="203">
        <v>0</v>
      </c>
      <c r="T526" s="204">
        <f>S526*H526</f>
        <v>0</v>
      </c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R526" s="205" t="s">
        <v>642</v>
      </c>
      <c r="AT526" s="205" t="s">
        <v>142</v>
      </c>
      <c r="AU526" s="205" t="s">
        <v>80</v>
      </c>
      <c r="AY526" s="18" t="s">
        <v>137</v>
      </c>
      <c r="BE526" s="206">
        <f>IF(N526="základní",J526,0)</f>
        <v>0</v>
      </c>
      <c r="BF526" s="206">
        <f>IF(N526="snížená",J526,0)</f>
        <v>0</v>
      </c>
      <c r="BG526" s="206">
        <f>IF(N526="zákl. přenesená",J526,0)</f>
        <v>0</v>
      </c>
      <c r="BH526" s="206">
        <f>IF(N526="sníž. přenesená",J526,0)</f>
        <v>0</v>
      </c>
      <c r="BI526" s="206">
        <f>IF(N526="nulová",J526,0)</f>
        <v>0</v>
      </c>
      <c r="BJ526" s="18" t="s">
        <v>84</v>
      </c>
      <c r="BK526" s="206">
        <f>ROUND(I526*H526,2)</f>
        <v>0</v>
      </c>
      <c r="BL526" s="18" t="s">
        <v>642</v>
      </c>
      <c r="BM526" s="205" t="s">
        <v>647</v>
      </c>
    </row>
    <row r="527" spans="1:65" s="13" customFormat="1" ht="11.25">
      <c r="B527" s="207"/>
      <c r="C527" s="208"/>
      <c r="D527" s="209" t="s">
        <v>149</v>
      </c>
      <c r="E527" s="210" t="s">
        <v>1</v>
      </c>
      <c r="F527" s="211" t="s">
        <v>80</v>
      </c>
      <c r="G527" s="208"/>
      <c r="H527" s="212">
        <v>1</v>
      </c>
      <c r="I527" s="213"/>
      <c r="J527" s="208"/>
      <c r="K527" s="208"/>
      <c r="L527" s="214"/>
      <c r="M527" s="215"/>
      <c r="N527" s="216"/>
      <c r="O527" s="216"/>
      <c r="P527" s="216"/>
      <c r="Q527" s="216"/>
      <c r="R527" s="216"/>
      <c r="S527" s="216"/>
      <c r="T527" s="217"/>
      <c r="AT527" s="218" t="s">
        <v>149</v>
      </c>
      <c r="AU527" s="218" t="s">
        <v>80</v>
      </c>
      <c r="AV527" s="13" t="s">
        <v>84</v>
      </c>
      <c r="AW527" s="13" t="s">
        <v>30</v>
      </c>
      <c r="AX527" s="13" t="s">
        <v>80</v>
      </c>
      <c r="AY527" s="218" t="s">
        <v>137</v>
      </c>
    </row>
    <row r="528" spans="1:65" s="2" customFormat="1" ht="33" customHeight="1">
      <c r="A528" s="35"/>
      <c r="B528" s="36"/>
      <c r="C528" s="193" t="s">
        <v>648</v>
      </c>
      <c r="D528" s="193" t="s">
        <v>142</v>
      </c>
      <c r="E528" s="194" t="s">
        <v>649</v>
      </c>
      <c r="F528" s="195" t="s">
        <v>650</v>
      </c>
      <c r="G528" s="196" t="s">
        <v>483</v>
      </c>
      <c r="H528" s="197">
        <v>1</v>
      </c>
      <c r="I528" s="198"/>
      <c r="J528" s="199">
        <f>ROUND(I528*H528,2)</f>
        <v>0</v>
      </c>
      <c r="K528" s="200"/>
      <c r="L528" s="40"/>
      <c r="M528" s="201" t="s">
        <v>1</v>
      </c>
      <c r="N528" s="202" t="s">
        <v>39</v>
      </c>
      <c r="O528" s="72"/>
      <c r="P528" s="203">
        <f>O528*H528</f>
        <v>0</v>
      </c>
      <c r="Q528" s="203">
        <v>0</v>
      </c>
      <c r="R528" s="203">
        <f>Q528*H528</f>
        <v>0</v>
      </c>
      <c r="S528" s="203">
        <v>0</v>
      </c>
      <c r="T528" s="204">
        <f>S528*H528</f>
        <v>0</v>
      </c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R528" s="205" t="s">
        <v>642</v>
      </c>
      <c r="AT528" s="205" t="s">
        <v>142</v>
      </c>
      <c r="AU528" s="205" t="s">
        <v>80</v>
      </c>
      <c r="AY528" s="18" t="s">
        <v>137</v>
      </c>
      <c r="BE528" s="206">
        <f>IF(N528="základní",J528,0)</f>
        <v>0</v>
      </c>
      <c r="BF528" s="206">
        <f>IF(N528="snížená",J528,0)</f>
        <v>0</v>
      </c>
      <c r="BG528" s="206">
        <f>IF(N528="zákl. přenesená",J528,0)</f>
        <v>0</v>
      </c>
      <c r="BH528" s="206">
        <f>IF(N528="sníž. přenesená",J528,0)</f>
        <v>0</v>
      </c>
      <c r="BI528" s="206">
        <f>IF(N528="nulová",J528,0)</f>
        <v>0</v>
      </c>
      <c r="BJ528" s="18" t="s">
        <v>84</v>
      </c>
      <c r="BK528" s="206">
        <f>ROUND(I528*H528,2)</f>
        <v>0</v>
      </c>
      <c r="BL528" s="18" t="s">
        <v>642</v>
      </c>
      <c r="BM528" s="205" t="s">
        <v>651</v>
      </c>
    </row>
    <row r="529" spans="1:65" s="13" customFormat="1" ht="11.25">
      <c r="B529" s="207"/>
      <c r="C529" s="208"/>
      <c r="D529" s="209" t="s">
        <v>149</v>
      </c>
      <c r="E529" s="210" t="s">
        <v>1</v>
      </c>
      <c r="F529" s="211" t="s">
        <v>80</v>
      </c>
      <c r="G529" s="208"/>
      <c r="H529" s="212">
        <v>1</v>
      </c>
      <c r="I529" s="213"/>
      <c r="J529" s="208"/>
      <c r="K529" s="208"/>
      <c r="L529" s="214"/>
      <c r="M529" s="215"/>
      <c r="N529" s="216"/>
      <c r="O529" s="216"/>
      <c r="P529" s="216"/>
      <c r="Q529" s="216"/>
      <c r="R529" s="216"/>
      <c r="S529" s="216"/>
      <c r="T529" s="217"/>
      <c r="AT529" s="218" t="s">
        <v>149</v>
      </c>
      <c r="AU529" s="218" t="s">
        <v>80</v>
      </c>
      <c r="AV529" s="13" t="s">
        <v>84</v>
      </c>
      <c r="AW529" s="13" t="s">
        <v>30</v>
      </c>
      <c r="AX529" s="13" t="s">
        <v>80</v>
      </c>
      <c r="AY529" s="218" t="s">
        <v>137</v>
      </c>
    </row>
    <row r="530" spans="1:65" s="2" customFormat="1" ht="33" customHeight="1">
      <c r="A530" s="35"/>
      <c r="B530" s="36"/>
      <c r="C530" s="193" t="s">
        <v>173</v>
      </c>
      <c r="D530" s="193" t="s">
        <v>142</v>
      </c>
      <c r="E530" s="194" t="s">
        <v>652</v>
      </c>
      <c r="F530" s="195" t="s">
        <v>653</v>
      </c>
      <c r="G530" s="196" t="s">
        <v>483</v>
      </c>
      <c r="H530" s="197">
        <v>1</v>
      </c>
      <c r="I530" s="198"/>
      <c r="J530" s="199">
        <f>ROUND(I530*H530,2)</f>
        <v>0</v>
      </c>
      <c r="K530" s="200"/>
      <c r="L530" s="40"/>
      <c r="M530" s="201" t="s">
        <v>1</v>
      </c>
      <c r="N530" s="202" t="s">
        <v>39</v>
      </c>
      <c r="O530" s="72"/>
      <c r="P530" s="203">
        <f>O530*H530</f>
        <v>0</v>
      </c>
      <c r="Q530" s="203">
        <v>0</v>
      </c>
      <c r="R530" s="203">
        <f>Q530*H530</f>
        <v>0</v>
      </c>
      <c r="S530" s="203">
        <v>0</v>
      </c>
      <c r="T530" s="204">
        <f>S530*H530</f>
        <v>0</v>
      </c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R530" s="205" t="s">
        <v>642</v>
      </c>
      <c r="AT530" s="205" t="s">
        <v>142</v>
      </c>
      <c r="AU530" s="205" t="s">
        <v>80</v>
      </c>
      <c r="AY530" s="18" t="s">
        <v>137</v>
      </c>
      <c r="BE530" s="206">
        <f>IF(N530="základní",J530,0)</f>
        <v>0</v>
      </c>
      <c r="BF530" s="206">
        <f>IF(N530="snížená",J530,0)</f>
        <v>0</v>
      </c>
      <c r="BG530" s="206">
        <f>IF(N530="zákl. přenesená",J530,0)</f>
        <v>0</v>
      </c>
      <c r="BH530" s="206">
        <f>IF(N530="sníž. přenesená",J530,0)</f>
        <v>0</v>
      </c>
      <c r="BI530" s="206">
        <f>IF(N530="nulová",J530,0)</f>
        <v>0</v>
      </c>
      <c r="BJ530" s="18" t="s">
        <v>84</v>
      </c>
      <c r="BK530" s="206">
        <f>ROUND(I530*H530,2)</f>
        <v>0</v>
      </c>
      <c r="BL530" s="18" t="s">
        <v>642</v>
      </c>
      <c r="BM530" s="205" t="s">
        <v>654</v>
      </c>
    </row>
    <row r="531" spans="1:65" s="13" customFormat="1" ht="11.25">
      <c r="B531" s="207"/>
      <c r="C531" s="208"/>
      <c r="D531" s="209" t="s">
        <v>149</v>
      </c>
      <c r="E531" s="210" t="s">
        <v>1</v>
      </c>
      <c r="F531" s="211" t="s">
        <v>80</v>
      </c>
      <c r="G531" s="208"/>
      <c r="H531" s="212">
        <v>1</v>
      </c>
      <c r="I531" s="213"/>
      <c r="J531" s="208"/>
      <c r="K531" s="208"/>
      <c r="L531" s="214"/>
      <c r="M531" s="215"/>
      <c r="N531" s="216"/>
      <c r="O531" s="216"/>
      <c r="P531" s="216"/>
      <c r="Q531" s="216"/>
      <c r="R531" s="216"/>
      <c r="S531" s="216"/>
      <c r="T531" s="217"/>
      <c r="AT531" s="218" t="s">
        <v>149</v>
      </c>
      <c r="AU531" s="218" t="s">
        <v>80</v>
      </c>
      <c r="AV531" s="13" t="s">
        <v>84</v>
      </c>
      <c r="AW531" s="13" t="s">
        <v>30</v>
      </c>
      <c r="AX531" s="13" t="s">
        <v>80</v>
      </c>
      <c r="AY531" s="218" t="s">
        <v>137</v>
      </c>
    </row>
    <row r="532" spans="1:65" s="2" customFormat="1" ht="33" customHeight="1">
      <c r="A532" s="35"/>
      <c r="B532" s="36"/>
      <c r="C532" s="193" t="s">
        <v>203</v>
      </c>
      <c r="D532" s="193" t="s">
        <v>142</v>
      </c>
      <c r="E532" s="194" t="s">
        <v>655</v>
      </c>
      <c r="F532" s="195" t="s">
        <v>656</v>
      </c>
      <c r="G532" s="196" t="s">
        <v>483</v>
      </c>
      <c r="H532" s="197">
        <v>1</v>
      </c>
      <c r="I532" s="198"/>
      <c r="J532" s="199">
        <f>ROUND(I532*H532,2)</f>
        <v>0</v>
      </c>
      <c r="K532" s="200"/>
      <c r="L532" s="40"/>
      <c r="M532" s="201" t="s">
        <v>1</v>
      </c>
      <c r="N532" s="202" t="s">
        <v>39</v>
      </c>
      <c r="O532" s="72"/>
      <c r="P532" s="203">
        <f>O532*H532</f>
        <v>0</v>
      </c>
      <c r="Q532" s="203">
        <v>0</v>
      </c>
      <c r="R532" s="203">
        <f>Q532*H532</f>
        <v>0</v>
      </c>
      <c r="S532" s="203">
        <v>0</v>
      </c>
      <c r="T532" s="204">
        <f>S532*H532</f>
        <v>0</v>
      </c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R532" s="205" t="s">
        <v>642</v>
      </c>
      <c r="AT532" s="205" t="s">
        <v>142</v>
      </c>
      <c r="AU532" s="205" t="s">
        <v>80</v>
      </c>
      <c r="AY532" s="18" t="s">
        <v>137</v>
      </c>
      <c r="BE532" s="206">
        <f>IF(N532="základní",J532,0)</f>
        <v>0</v>
      </c>
      <c r="BF532" s="206">
        <f>IF(N532="snížená",J532,0)</f>
        <v>0</v>
      </c>
      <c r="BG532" s="206">
        <f>IF(N532="zákl. přenesená",J532,0)</f>
        <v>0</v>
      </c>
      <c r="BH532" s="206">
        <f>IF(N532="sníž. přenesená",J532,0)</f>
        <v>0</v>
      </c>
      <c r="BI532" s="206">
        <f>IF(N532="nulová",J532,0)</f>
        <v>0</v>
      </c>
      <c r="BJ532" s="18" t="s">
        <v>84</v>
      </c>
      <c r="BK532" s="206">
        <f>ROUND(I532*H532,2)</f>
        <v>0</v>
      </c>
      <c r="BL532" s="18" t="s">
        <v>642</v>
      </c>
      <c r="BM532" s="205" t="s">
        <v>657</v>
      </c>
    </row>
    <row r="533" spans="1:65" s="13" customFormat="1" ht="11.25">
      <c r="B533" s="207"/>
      <c r="C533" s="208"/>
      <c r="D533" s="209" t="s">
        <v>149</v>
      </c>
      <c r="E533" s="210" t="s">
        <v>1</v>
      </c>
      <c r="F533" s="211" t="s">
        <v>80</v>
      </c>
      <c r="G533" s="208"/>
      <c r="H533" s="212">
        <v>1</v>
      </c>
      <c r="I533" s="213"/>
      <c r="J533" s="208"/>
      <c r="K533" s="208"/>
      <c r="L533" s="214"/>
      <c r="M533" s="263"/>
      <c r="N533" s="264"/>
      <c r="O533" s="264"/>
      <c r="P533" s="264"/>
      <c r="Q533" s="264"/>
      <c r="R533" s="264"/>
      <c r="S533" s="264"/>
      <c r="T533" s="265"/>
      <c r="AT533" s="218" t="s">
        <v>149</v>
      </c>
      <c r="AU533" s="218" t="s">
        <v>80</v>
      </c>
      <c r="AV533" s="13" t="s">
        <v>84</v>
      </c>
      <c r="AW533" s="13" t="s">
        <v>30</v>
      </c>
      <c r="AX533" s="13" t="s">
        <v>80</v>
      </c>
      <c r="AY533" s="218" t="s">
        <v>137</v>
      </c>
    </row>
    <row r="534" spans="1:65" s="2" customFormat="1" ht="6.95" customHeight="1">
      <c r="A534" s="35"/>
      <c r="B534" s="55"/>
      <c r="C534" s="56"/>
      <c r="D534" s="56"/>
      <c r="E534" s="56"/>
      <c r="F534" s="56"/>
      <c r="G534" s="56"/>
      <c r="H534" s="56"/>
      <c r="I534" s="56"/>
      <c r="J534" s="56"/>
      <c r="K534" s="56"/>
      <c r="L534" s="40"/>
      <c r="M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</row>
  </sheetData>
  <sheetProtection algorithmName="SHA-512" hashValue="MxaacjPSfTuqrArhl/4SZT/6RO1G47W8LxFkH06YhJXZcKKBUbBGPoNE+iKeJPH+3iVUn0Z/Gp+egjGmBs6iWg==" saltValue="mVmU/lBC0Bf98c5RMAMjacWmm2zmc+2bxSwRXNQY+DgvZRenQKhW2GwCWmVJsBLi6vO1xbuPhIPjTqH3s6odgQ==" spinCount="100000" sheet="1" objects="1" scenarios="1" formatColumns="0" formatRows="0" autoFilter="0"/>
  <autoFilter ref="C137:K533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AT2" s="18" t="s">
        <v>88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80</v>
      </c>
    </row>
    <row r="4" spans="1:46" s="1" customFormat="1" ht="24.95" customHeight="1">
      <c r="B4" s="21"/>
      <c r="D4" s="118" t="s">
        <v>92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4" t="str">
        <f>'Rekapitulace stavby'!K6</f>
        <v>Oprava podkroví objektu č.p.325</v>
      </c>
      <c r="F7" s="315"/>
      <c r="G7" s="315"/>
      <c r="H7" s="315"/>
      <c r="L7" s="21"/>
    </row>
    <row r="8" spans="1:46" s="1" customFormat="1" ht="12" customHeight="1">
      <c r="B8" s="21"/>
      <c r="D8" s="120" t="s">
        <v>93</v>
      </c>
      <c r="L8" s="21"/>
    </row>
    <row r="9" spans="1:46" s="2" customFormat="1" ht="16.5" customHeight="1">
      <c r="A9" s="35"/>
      <c r="B9" s="40"/>
      <c r="C9" s="35"/>
      <c r="D9" s="35"/>
      <c r="E9" s="314" t="s">
        <v>94</v>
      </c>
      <c r="F9" s="317"/>
      <c r="G9" s="317"/>
      <c r="H9" s="317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658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659</v>
      </c>
      <c r="F11" s="317"/>
      <c r="G11" s="317"/>
      <c r="H11" s="317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31. 7. 2020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21</v>
      </c>
      <c r="F17" s="35"/>
      <c r="G17" s="35"/>
      <c r="H17" s="35"/>
      <c r="I17" s="120" t="s">
        <v>26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27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8" t="str">
        <f>'Rekapitulace stavby'!E14</f>
        <v>Vyplň údaj</v>
      </c>
      <c r="F20" s="319"/>
      <c r="G20" s="319"/>
      <c r="H20" s="319"/>
      <c r="I20" s="120" t="s">
        <v>26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29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21</v>
      </c>
      <c r="F23" s="35"/>
      <c r="G23" s="35"/>
      <c r="H23" s="35"/>
      <c r="I23" s="120" t="s">
        <v>26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31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21</v>
      </c>
      <c r="F26" s="35"/>
      <c r="G26" s="35"/>
      <c r="H26" s="35"/>
      <c r="I26" s="120" t="s">
        <v>26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32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20" t="s">
        <v>1</v>
      </c>
      <c r="F29" s="320"/>
      <c r="G29" s="320"/>
      <c r="H29" s="320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33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35</v>
      </c>
      <c r="G34" s="35"/>
      <c r="H34" s="35"/>
      <c r="I34" s="128" t="s">
        <v>34</v>
      </c>
      <c r="J34" s="128" t="s">
        <v>36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37</v>
      </c>
      <c r="E35" s="120" t="s">
        <v>38</v>
      </c>
      <c r="F35" s="130">
        <f>ROUND((SUM(BE126:BE207)),  2)</f>
        <v>0</v>
      </c>
      <c r="G35" s="35"/>
      <c r="H35" s="35"/>
      <c r="I35" s="131">
        <v>0.21</v>
      </c>
      <c r="J35" s="130">
        <f>ROUND(((SUM(BE126:BE207))*I35),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39</v>
      </c>
      <c r="F36" s="130">
        <f>ROUND((SUM(BF126:BF207)),  2)</f>
        <v>0</v>
      </c>
      <c r="G36" s="35"/>
      <c r="H36" s="35"/>
      <c r="I36" s="131">
        <v>0.15</v>
      </c>
      <c r="J36" s="130">
        <f>ROUND(((SUM(BF126:BF207))*I36),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40</v>
      </c>
      <c r="F37" s="130">
        <f>ROUND((SUM(BG126:BG207)),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41</v>
      </c>
      <c r="F38" s="130">
        <f>ROUND((SUM(BH126:BH207)),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42</v>
      </c>
      <c r="F39" s="130">
        <f>ROUND((SUM(BI126:BI207)),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43</v>
      </c>
      <c r="E41" s="134"/>
      <c r="F41" s="134"/>
      <c r="G41" s="135" t="s">
        <v>44</v>
      </c>
      <c r="H41" s="136" t="s">
        <v>45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46</v>
      </c>
      <c r="E50" s="140"/>
      <c r="F50" s="140"/>
      <c r="G50" s="139" t="s">
        <v>47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48</v>
      </c>
      <c r="E61" s="142"/>
      <c r="F61" s="143" t="s">
        <v>49</v>
      </c>
      <c r="G61" s="141" t="s">
        <v>48</v>
      </c>
      <c r="H61" s="142"/>
      <c r="I61" s="142"/>
      <c r="J61" s="144" t="s">
        <v>49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50</v>
      </c>
      <c r="E65" s="145"/>
      <c r="F65" s="145"/>
      <c r="G65" s="139" t="s">
        <v>51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48</v>
      </c>
      <c r="E76" s="142"/>
      <c r="F76" s="143" t="s">
        <v>49</v>
      </c>
      <c r="G76" s="141" t="s">
        <v>48</v>
      </c>
      <c r="H76" s="142"/>
      <c r="I76" s="142"/>
      <c r="J76" s="144" t="s">
        <v>49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1" t="str">
        <f>E7</f>
        <v>Oprava podkroví objektu č.p.325</v>
      </c>
      <c r="F85" s="322"/>
      <c r="G85" s="322"/>
      <c r="H85" s="32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93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1" t="s">
        <v>94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658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69" t="str">
        <f>E11</f>
        <v>D.1.1.1 - Stříška nad vstupem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30" t="s">
        <v>22</v>
      </c>
      <c r="J91" s="67" t="str">
        <f>IF(J14="","",J14)</f>
        <v>31. 7. 2020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 xml:space="preserve"> </v>
      </c>
      <c r="G93" s="37"/>
      <c r="H93" s="37"/>
      <c r="I93" s="30" t="s">
        <v>29</v>
      </c>
      <c r="J93" s="33" t="str">
        <f>E23</f>
        <v xml:space="preserve"> 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27</v>
      </c>
      <c r="D94" s="37"/>
      <c r="E94" s="37"/>
      <c r="F94" s="28" t="str">
        <f>IF(E20="","",E20)</f>
        <v>Vyplň údaj</v>
      </c>
      <c r="G94" s="37"/>
      <c r="H94" s="37"/>
      <c r="I94" s="30" t="s">
        <v>31</v>
      </c>
      <c r="J94" s="33" t="str">
        <f>E26</f>
        <v xml:space="preserve"> 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96</v>
      </c>
      <c r="D96" s="151"/>
      <c r="E96" s="151"/>
      <c r="F96" s="151"/>
      <c r="G96" s="151"/>
      <c r="H96" s="151"/>
      <c r="I96" s="151"/>
      <c r="J96" s="152" t="s">
        <v>97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98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99</v>
      </c>
    </row>
    <row r="99" spans="1:47" s="9" customFormat="1" ht="24.95" customHeight="1">
      <c r="B99" s="154"/>
      <c r="C99" s="155"/>
      <c r="D99" s="156" t="s">
        <v>109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0" customFormat="1" ht="19.899999999999999" customHeight="1">
      <c r="B100" s="160"/>
      <c r="C100" s="105"/>
      <c r="D100" s="161" t="s">
        <v>660</v>
      </c>
      <c r="E100" s="162"/>
      <c r="F100" s="162"/>
      <c r="G100" s="162"/>
      <c r="H100" s="162"/>
      <c r="I100" s="162"/>
      <c r="J100" s="163">
        <f>J128</f>
        <v>0</v>
      </c>
      <c r="K100" s="105"/>
      <c r="L100" s="164"/>
    </row>
    <row r="101" spans="1:47" s="10" customFormat="1" ht="19.899999999999999" customHeight="1">
      <c r="B101" s="160"/>
      <c r="C101" s="105"/>
      <c r="D101" s="161" t="s">
        <v>111</v>
      </c>
      <c r="E101" s="162"/>
      <c r="F101" s="162"/>
      <c r="G101" s="162"/>
      <c r="H101" s="162"/>
      <c r="I101" s="162"/>
      <c r="J101" s="163">
        <f>J143</f>
        <v>0</v>
      </c>
      <c r="K101" s="105"/>
      <c r="L101" s="164"/>
    </row>
    <row r="102" spans="1:47" s="10" customFormat="1" ht="19.899999999999999" customHeight="1">
      <c r="B102" s="160"/>
      <c r="C102" s="105"/>
      <c r="D102" s="161" t="s">
        <v>113</v>
      </c>
      <c r="E102" s="162"/>
      <c r="F102" s="162"/>
      <c r="G102" s="162"/>
      <c r="H102" s="162"/>
      <c r="I102" s="162"/>
      <c r="J102" s="163">
        <f>J163</f>
        <v>0</v>
      </c>
      <c r="K102" s="105"/>
      <c r="L102" s="164"/>
    </row>
    <row r="103" spans="1:47" s="10" customFormat="1" ht="19.899999999999999" customHeight="1">
      <c r="B103" s="160"/>
      <c r="C103" s="105"/>
      <c r="D103" s="161" t="s">
        <v>118</v>
      </c>
      <c r="E103" s="162"/>
      <c r="F103" s="162"/>
      <c r="G103" s="162"/>
      <c r="H103" s="162"/>
      <c r="I103" s="162"/>
      <c r="J103" s="163">
        <f>J182</f>
        <v>0</v>
      </c>
      <c r="K103" s="105"/>
      <c r="L103" s="164"/>
    </row>
    <row r="104" spans="1:47" s="9" customFormat="1" ht="24.95" customHeight="1">
      <c r="B104" s="154"/>
      <c r="C104" s="155"/>
      <c r="D104" s="156" t="s">
        <v>661</v>
      </c>
      <c r="E104" s="157"/>
      <c r="F104" s="157"/>
      <c r="G104" s="157"/>
      <c r="H104" s="157"/>
      <c r="I104" s="157"/>
      <c r="J104" s="158">
        <f>J201</f>
        <v>0</v>
      </c>
      <c r="K104" s="155"/>
      <c r="L104" s="159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122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1" t="str">
        <f>E7</f>
        <v>Oprava podkroví objektu č.p.325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93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1" t="s">
        <v>94</v>
      </c>
      <c r="F116" s="323"/>
      <c r="G116" s="323"/>
      <c r="H116" s="323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658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69" t="str">
        <f>E11</f>
        <v>D.1.1.1 - Stříška nad vstupem</v>
      </c>
      <c r="F118" s="323"/>
      <c r="G118" s="323"/>
      <c r="H118" s="323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 xml:space="preserve"> </v>
      </c>
      <c r="G120" s="37"/>
      <c r="H120" s="37"/>
      <c r="I120" s="30" t="s">
        <v>22</v>
      </c>
      <c r="J120" s="67" t="str">
        <f>IF(J14="","",J14)</f>
        <v>31. 7. 2020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 xml:space="preserve"> </v>
      </c>
      <c r="G122" s="37"/>
      <c r="H122" s="37"/>
      <c r="I122" s="30" t="s">
        <v>29</v>
      </c>
      <c r="J122" s="33" t="str">
        <f>E23</f>
        <v xml:space="preserve"> 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27</v>
      </c>
      <c r="D123" s="37"/>
      <c r="E123" s="37"/>
      <c r="F123" s="28" t="str">
        <f>IF(E20="","",E20)</f>
        <v>Vyplň údaj</v>
      </c>
      <c r="G123" s="37"/>
      <c r="H123" s="37"/>
      <c r="I123" s="30" t="s">
        <v>31</v>
      </c>
      <c r="J123" s="33" t="str">
        <f>E26</f>
        <v xml:space="preserve"> 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1" customFormat="1" ht="29.25" customHeight="1">
      <c r="A125" s="165"/>
      <c r="B125" s="166"/>
      <c r="C125" s="167" t="s">
        <v>123</v>
      </c>
      <c r="D125" s="168" t="s">
        <v>58</v>
      </c>
      <c r="E125" s="168" t="s">
        <v>54</v>
      </c>
      <c r="F125" s="168" t="s">
        <v>55</v>
      </c>
      <c r="G125" s="168" t="s">
        <v>124</v>
      </c>
      <c r="H125" s="168" t="s">
        <v>125</v>
      </c>
      <c r="I125" s="168" t="s">
        <v>126</v>
      </c>
      <c r="J125" s="169" t="s">
        <v>97</v>
      </c>
      <c r="K125" s="170" t="s">
        <v>127</v>
      </c>
      <c r="L125" s="171"/>
      <c r="M125" s="76" t="s">
        <v>1</v>
      </c>
      <c r="N125" s="77" t="s">
        <v>37</v>
      </c>
      <c r="O125" s="77" t="s">
        <v>128</v>
      </c>
      <c r="P125" s="77" t="s">
        <v>129</v>
      </c>
      <c r="Q125" s="77" t="s">
        <v>130</v>
      </c>
      <c r="R125" s="77" t="s">
        <v>131</v>
      </c>
      <c r="S125" s="77" t="s">
        <v>132</v>
      </c>
      <c r="T125" s="78" t="s">
        <v>133</v>
      </c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  <c r="AE125" s="165"/>
    </row>
    <row r="126" spans="1:63" s="2" customFormat="1" ht="22.9" customHeight="1">
      <c r="A126" s="35"/>
      <c r="B126" s="36"/>
      <c r="C126" s="83" t="s">
        <v>134</v>
      </c>
      <c r="D126" s="37"/>
      <c r="E126" s="37"/>
      <c r="F126" s="37"/>
      <c r="G126" s="37"/>
      <c r="H126" s="37"/>
      <c r="I126" s="37"/>
      <c r="J126" s="172">
        <f>BK126</f>
        <v>0</v>
      </c>
      <c r="K126" s="37"/>
      <c r="L126" s="40"/>
      <c r="M126" s="79"/>
      <c r="N126" s="173"/>
      <c r="O126" s="80"/>
      <c r="P126" s="174">
        <f>P127+P201</f>
        <v>0</v>
      </c>
      <c r="Q126" s="80"/>
      <c r="R126" s="174">
        <f>R127+R201</f>
        <v>5.5462700500000004</v>
      </c>
      <c r="S126" s="80"/>
      <c r="T126" s="175">
        <f>T127+T201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72</v>
      </c>
      <c r="AU126" s="18" t="s">
        <v>99</v>
      </c>
      <c r="BK126" s="176">
        <f>BK127+BK201</f>
        <v>0</v>
      </c>
    </row>
    <row r="127" spans="1:63" s="12" customFormat="1" ht="25.9" customHeight="1">
      <c r="B127" s="177"/>
      <c r="C127" s="178"/>
      <c r="D127" s="179" t="s">
        <v>72</v>
      </c>
      <c r="E127" s="180" t="s">
        <v>251</v>
      </c>
      <c r="F127" s="180" t="s">
        <v>252</v>
      </c>
      <c r="G127" s="178"/>
      <c r="H127" s="178"/>
      <c r="I127" s="181"/>
      <c r="J127" s="182">
        <f>BK127</f>
        <v>0</v>
      </c>
      <c r="K127" s="178"/>
      <c r="L127" s="183"/>
      <c r="M127" s="184"/>
      <c r="N127" s="185"/>
      <c r="O127" s="185"/>
      <c r="P127" s="186">
        <f>P128+P143+P163+P182</f>
        <v>0</v>
      </c>
      <c r="Q127" s="185"/>
      <c r="R127" s="186">
        <f>R128+R143+R163+R182</f>
        <v>5.5462700500000004</v>
      </c>
      <c r="S127" s="185"/>
      <c r="T127" s="187">
        <f>T128+T143+T163+T182</f>
        <v>0</v>
      </c>
      <c r="AR127" s="188" t="s">
        <v>84</v>
      </c>
      <c r="AT127" s="189" t="s">
        <v>72</v>
      </c>
      <c r="AU127" s="189" t="s">
        <v>73</v>
      </c>
      <c r="AY127" s="188" t="s">
        <v>137</v>
      </c>
      <c r="BK127" s="190">
        <f>BK128+BK143+BK163+BK182</f>
        <v>0</v>
      </c>
    </row>
    <row r="128" spans="1:63" s="12" customFormat="1" ht="22.9" customHeight="1">
      <c r="B128" s="177"/>
      <c r="C128" s="178"/>
      <c r="D128" s="179" t="s">
        <v>72</v>
      </c>
      <c r="E128" s="191" t="s">
        <v>662</v>
      </c>
      <c r="F128" s="191" t="s">
        <v>663</v>
      </c>
      <c r="G128" s="178"/>
      <c r="H128" s="178"/>
      <c r="I128" s="181"/>
      <c r="J128" s="192">
        <f>BK128</f>
        <v>0</v>
      </c>
      <c r="K128" s="178"/>
      <c r="L128" s="183"/>
      <c r="M128" s="184"/>
      <c r="N128" s="185"/>
      <c r="O128" s="185"/>
      <c r="P128" s="186">
        <f>SUM(P129:P142)</f>
        <v>0</v>
      </c>
      <c r="Q128" s="185"/>
      <c r="R128" s="186">
        <f>SUM(R129:R142)</f>
        <v>2.6468600000000002E-2</v>
      </c>
      <c r="S128" s="185"/>
      <c r="T128" s="187">
        <f>SUM(T129:T142)</f>
        <v>0</v>
      </c>
      <c r="AR128" s="188" t="s">
        <v>84</v>
      </c>
      <c r="AT128" s="189" t="s">
        <v>72</v>
      </c>
      <c r="AU128" s="189" t="s">
        <v>80</v>
      </c>
      <c r="AY128" s="188" t="s">
        <v>137</v>
      </c>
      <c r="BK128" s="190">
        <f>SUM(BK129:BK142)</f>
        <v>0</v>
      </c>
    </row>
    <row r="129" spans="1:65" s="2" customFormat="1" ht="21.75" customHeight="1">
      <c r="A129" s="35"/>
      <c r="B129" s="36"/>
      <c r="C129" s="193" t="s">
        <v>80</v>
      </c>
      <c r="D129" s="193" t="s">
        <v>142</v>
      </c>
      <c r="E129" s="194" t="s">
        <v>664</v>
      </c>
      <c r="F129" s="195" t="s">
        <v>665</v>
      </c>
      <c r="G129" s="196" t="s">
        <v>145</v>
      </c>
      <c r="H129" s="197">
        <v>2</v>
      </c>
      <c r="I129" s="198"/>
      <c r="J129" s="199">
        <f>ROUND(I129*H129,2)</f>
        <v>0</v>
      </c>
      <c r="K129" s="200"/>
      <c r="L129" s="40"/>
      <c r="M129" s="201" t="s">
        <v>1</v>
      </c>
      <c r="N129" s="202" t="s">
        <v>39</v>
      </c>
      <c r="O129" s="72"/>
      <c r="P129" s="203">
        <f>O129*H129</f>
        <v>0</v>
      </c>
      <c r="Q129" s="203">
        <v>0</v>
      </c>
      <c r="R129" s="203">
        <f>Q129*H129</f>
        <v>0</v>
      </c>
      <c r="S129" s="203">
        <v>0</v>
      </c>
      <c r="T129" s="204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5" t="s">
        <v>243</v>
      </c>
      <c r="AT129" s="205" t="s">
        <v>142</v>
      </c>
      <c r="AU129" s="205" t="s">
        <v>84</v>
      </c>
      <c r="AY129" s="18" t="s">
        <v>137</v>
      </c>
      <c r="BE129" s="206">
        <f>IF(N129="základní",J129,0)</f>
        <v>0</v>
      </c>
      <c r="BF129" s="206">
        <f>IF(N129="snížená",J129,0)</f>
        <v>0</v>
      </c>
      <c r="BG129" s="206">
        <f>IF(N129="zákl. přenesená",J129,0)</f>
        <v>0</v>
      </c>
      <c r="BH129" s="206">
        <f>IF(N129="sníž. přenesená",J129,0)</f>
        <v>0</v>
      </c>
      <c r="BI129" s="206">
        <f>IF(N129="nulová",J129,0)</f>
        <v>0</v>
      </c>
      <c r="BJ129" s="18" t="s">
        <v>84</v>
      </c>
      <c r="BK129" s="206">
        <f>ROUND(I129*H129,2)</f>
        <v>0</v>
      </c>
      <c r="BL129" s="18" t="s">
        <v>243</v>
      </c>
      <c r="BM129" s="205" t="s">
        <v>666</v>
      </c>
    </row>
    <row r="130" spans="1:65" s="13" customFormat="1" ht="11.25">
      <c r="B130" s="207"/>
      <c r="C130" s="208"/>
      <c r="D130" s="209" t="s">
        <v>149</v>
      </c>
      <c r="E130" s="210" t="s">
        <v>1</v>
      </c>
      <c r="F130" s="211" t="s">
        <v>667</v>
      </c>
      <c r="G130" s="208"/>
      <c r="H130" s="212">
        <v>2</v>
      </c>
      <c r="I130" s="213"/>
      <c r="J130" s="208"/>
      <c r="K130" s="208"/>
      <c r="L130" s="214"/>
      <c r="M130" s="215"/>
      <c r="N130" s="216"/>
      <c r="O130" s="216"/>
      <c r="P130" s="216"/>
      <c r="Q130" s="216"/>
      <c r="R130" s="216"/>
      <c r="S130" s="216"/>
      <c r="T130" s="217"/>
      <c r="AT130" s="218" t="s">
        <v>149</v>
      </c>
      <c r="AU130" s="218" t="s">
        <v>84</v>
      </c>
      <c r="AV130" s="13" t="s">
        <v>84</v>
      </c>
      <c r="AW130" s="13" t="s">
        <v>30</v>
      </c>
      <c r="AX130" s="13" t="s">
        <v>73</v>
      </c>
      <c r="AY130" s="218" t="s">
        <v>137</v>
      </c>
    </row>
    <row r="131" spans="1:65" s="14" customFormat="1" ht="11.25">
      <c r="B131" s="219"/>
      <c r="C131" s="220"/>
      <c r="D131" s="209" t="s">
        <v>149</v>
      </c>
      <c r="E131" s="221" t="s">
        <v>1</v>
      </c>
      <c r="F131" s="222" t="s">
        <v>151</v>
      </c>
      <c r="G131" s="220"/>
      <c r="H131" s="223">
        <v>2</v>
      </c>
      <c r="I131" s="224"/>
      <c r="J131" s="220"/>
      <c r="K131" s="220"/>
      <c r="L131" s="225"/>
      <c r="M131" s="226"/>
      <c r="N131" s="227"/>
      <c r="O131" s="227"/>
      <c r="P131" s="227"/>
      <c r="Q131" s="227"/>
      <c r="R131" s="227"/>
      <c r="S131" s="227"/>
      <c r="T131" s="228"/>
      <c r="AT131" s="229" t="s">
        <v>149</v>
      </c>
      <c r="AU131" s="229" t="s">
        <v>84</v>
      </c>
      <c r="AV131" s="14" t="s">
        <v>147</v>
      </c>
      <c r="AW131" s="14" t="s">
        <v>30</v>
      </c>
      <c r="AX131" s="14" t="s">
        <v>80</v>
      </c>
      <c r="AY131" s="229" t="s">
        <v>137</v>
      </c>
    </row>
    <row r="132" spans="1:65" s="2" customFormat="1" ht="44.25" customHeight="1">
      <c r="A132" s="35"/>
      <c r="B132" s="36"/>
      <c r="C132" s="230" t="s">
        <v>84</v>
      </c>
      <c r="D132" s="230" t="s">
        <v>152</v>
      </c>
      <c r="E132" s="231" t="s">
        <v>668</v>
      </c>
      <c r="F132" s="232" t="s">
        <v>669</v>
      </c>
      <c r="G132" s="233" t="s">
        <v>145</v>
      </c>
      <c r="H132" s="234">
        <v>2.331</v>
      </c>
      <c r="I132" s="235"/>
      <c r="J132" s="236">
        <f>ROUND(I132*H132,2)</f>
        <v>0</v>
      </c>
      <c r="K132" s="237"/>
      <c r="L132" s="238"/>
      <c r="M132" s="239" t="s">
        <v>1</v>
      </c>
      <c r="N132" s="240" t="s">
        <v>39</v>
      </c>
      <c r="O132" s="72"/>
      <c r="P132" s="203">
        <f>O132*H132</f>
        <v>0</v>
      </c>
      <c r="Q132" s="203">
        <v>4.0000000000000001E-3</v>
      </c>
      <c r="R132" s="203">
        <f>Q132*H132</f>
        <v>9.3240000000000007E-3</v>
      </c>
      <c r="S132" s="203">
        <v>0</v>
      </c>
      <c r="T132" s="20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5" t="s">
        <v>263</v>
      </c>
      <c r="AT132" s="205" t="s">
        <v>152</v>
      </c>
      <c r="AU132" s="205" t="s">
        <v>84</v>
      </c>
      <c r="AY132" s="18" t="s">
        <v>137</v>
      </c>
      <c r="BE132" s="206">
        <f>IF(N132="základní",J132,0)</f>
        <v>0</v>
      </c>
      <c r="BF132" s="206">
        <f>IF(N132="snížená",J132,0)</f>
        <v>0</v>
      </c>
      <c r="BG132" s="206">
        <f>IF(N132="zákl. přenesená",J132,0)</f>
        <v>0</v>
      </c>
      <c r="BH132" s="206">
        <f>IF(N132="sníž. přenesená",J132,0)</f>
        <v>0</v>
      </c>
      <c r="BI132" s="206">
        <f>IF(N132="nulová",J132,0)</f>
        <v>0</v>
      </c>
      <c r="BJ132" s="18" t="s">
        <v>84</v>
      </c>
      <c r="BK132" s="206">
        <f>ROUND(I132*H132,2)</f>
        <v>0</v>
      </c>
      <c r="BL132" s="18" t="s">
        <v>243</v>
      </c>
      <c r="BM132" s="205" t="s">
        <v>670</v>
      </c>
    </row>
    <row r="133" spans="1:65" s="13" customFormat="1" ht="11.25">
      <c r="B133" s="207"/>
      <c r="C133" s="208"/>
      <c r="D133" s="209" t="s">
        <v>149</v>
      </c>
      <c r="E133" s="208"/>
      <c r="F133" s="211" t="s">
        <v>671</v>
      </c>
      <c r="G133" s="208"/>
      <c r="H133" s="212">
        <v>2.331</v>
      </c>
      <c r="I133" s="213"/>
      <c r="J133" s="208"/>
      <c r="K133" s="208"/>
      <c r="L133" s="214"/>
      <c r="M133" s="215"/>
      <c r="N133" s="216"/>
      <c r="O133" s="216"/>
      <c r="P133" s="216"/>
      <c r="Q133" s="216"/>
      <c r="R133" s="216"/>
      <c r="S133" s="216"/>
      <c r="T133" s="217"/>
      <c r="AT133" s="218" t="s">
        <v>149</v>
      </c>
      <c r="AU133" s="218" t="s">
        <v>84</v>
      </c>
      <c r="AV133" s="13" t="s">
        <v>84</v>
      </c>
      <c r="AW133" s="13" t="s">
        <v>4</v>
      </c>
      <c r="AX133" s="13" t="s">
        <v>80</v>
      </c>
      <c r="AY133" s="218" t="s">
        <v>137</v>
      </c>
    </row>
    <row r="134" spans="1:65" s="2" customFormat="1" ht="21.75" customHeight="1">
      <c r="A134" s="35"/>
      <c r="B134" s="36"/>
      <c r="C134" s="193" t="s">
        <v>147</v>
      </c>
      <c r="D134" s="193" t="s">
        <v>142</v>
      </c>
      <c r="E134" s="194" t="s">
        <v>672</v>
      </c>
      <c r="F134" s="195" t="s">
        <v>673</v>
      </c>
      <c r="G134" s="196" t="s">
        <v>145</v>
      </c>
      <c r="H134" s="197">
        <v>2</v>
      </c>
      <c r="I134" s="198"/>
      <c r="J134" s="199">
        <f>ROUND(I134*H134,2)</f>
        <v>0</v>
      </c>
      <c r="K134" s="200"/>
      <c r="L134" s="40"/>
      <c r="M134" s="201" t="s">
        <v>1</v>
      </c>
      <c r="N134" s="202" t="s">
        <v>39</v>
      </c>
      <c r="O134" s="72"/>
      <c r="P134" s="203">
        <f>O134*H134</f>
        <v>0</v>
      </c>
      <c r="Q134" s="203">
        <v>8.8000000000000003E-4</v>
      </c>
      <c r="R134" s="203">
        <f>Q134*H134</f>
        <v>1.7600000000000001E-3</v>
      </c>
      <c r="S134" s="203">
        <v>0</v>
      </c>
      <c r="T134" s="20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5" t="s">
        <v>243</v>
      </c>
      <c r="AT134" s="205" t="s">
        <v>142</v>
      </c>
      <c r="AU134" s="205" t="s">
        <v>84</v>
      </c>
      <c r="AY134" s="18" t="s">
        <v>137</v>
      </c>
      <c r="BE134" s="206">
        <f>IF(N134="základní",J134,0)</f>
        <v>0</v>
      </c>
      <c r="BF134" s="206">
        <f>IF(N134="snížená",J134,0)</f>
        <v>0</v>
      </c>
      <c r="BG134" s="206">
        <f>IF(N134="zákl. přenesená",J134,0)</f>
        <v>0</v>
      </c>
      <c r="BH134" s="206">
        <f>IF(N134="sníž. přenesená",J134,0)</f>
        <v>0</v>
      </c>
      <c r="BI134" s="206">
        <f>IF(N134="nulová",J134,0)</f>
        <v>0</v>
      </c>
      <c r="BJ134" s="18" t="s">
        <v>84</v>
      </c>
      <c r="BK134" s="206">
        <f>ROUND(I134*H134,2)</f>
        <v>0</v>
      </c>
      <c r="BL134" s="18" t="s">
        <v>243</v>
      </c>
      <c r="BM134" s="205" t="s">
        <v>674</v>
      </c>
    </row>
    <row r="135" spans="1:65" s="13" customFormat="1" ht="11.25">
      <c r="B135" s="207"/>
      <c r="C135" s="208"/>
      <c r="D135" s="209" t="s">
        <v>149</v>
      </c>
      <c r="E135" s="210" t="s">
        <v>1</v>
      </c>
      <c r="F135" s="211" t="s">
        <v>675</v>
      </c>
      <c r="G135" s="208"/>
      <c r="H135" s="212">
        <v>2</v>
      </c>
      <c r="I135" s="213"/>
      <c r="J135" s="208"/>
      <c r="K135" s="208"/>
      <c r="L135" s="214"/>
      <c r="M135" s="215"/>
      <c r="N135" s="216"/>
      <c r="O135" s="216"/>
      <c r="P135" s="216"/>
      <c r="Q135" s="216"/>
      <c r="R135" s="216"/>
      <c r="S135" s="216"/>
      <c r="T135" s="217"/>
      <c r="AT135" s="218" t="s">
        <v>149</v>
      </c>
      <c r="AU135" s="218" t="s">
        <v>84</v>
      </c>
      <c r="AV135" s="13" t="s">
        <v>84</v>
      </c>
      <c r="AW135" s="13" t="s">
        <v>30</v>
      </c>
      <c r="AX135" s="13" t="s">
        <v>73</v>
      </c>
      <c r="AY135" s="218" t="s">
        <v>137</v>
      </c>
    </row>
    <row r="136" spans="1:65" s="14" customFormat="1" ht="11.25">
      <c r="B136" s="219"/>
      <c r="C136" s="220"/>
      <c r="D136" s="209" t="s">
        <v>149</v>
      </c>
      <c r="E136" s="221" t="s">
        <v>1</v>
      </c>
      <c r="F136" s="222" t="s">
        <v>151</v>
      </c>
      <c r="G136" s="220"/>
      <c r="H136" s="223">
        <v>2</v>
      </c>
      <c r="I136" s="224"/>
      <c r="J136" s="220"/>
      <c r="K136" s="220"/>
      <c r="L136" s="225"/>
      <c r="M136" s="226"/>
      <c r="N136" s="227"/>
      <c r="O136" s="227"/>
      <c r="P136" s="227"/>
      <c r="Q136" s="227"/>
      <c r="R136" s="227"/>
      <c r="S136" s="227"/>
      <c r="T136" s="228"/>
      <c r="AT136" s="229" t="s">
        <v>149</v>
      </c>
      <c r="AU136" s="229" t="s">
        <v>84</v>
      </c>
      <c r="AV136" s="14" t="s">
        <v>147</v>
      </c>
      <c r="AW136" s="14" t="s">
        <v>30</v>
      </c>
      <c r="AX136" s="14" t="s">
        <v>80</v>
      </c>
      <c r="AY136" s="229" t="s">
        <v>137</v>
      </c>
    </row>
    <row r="137" spans="1:65" s="2" customFormat="1" ht="44.25" customHeight="1">
      <c r="A137" s="35"/>
      <c r="B137" s="36"/>
      <c r="C137" s="230" t="s">
        <v>146</v>
      </c>
      <c r="D137" s="230" t="s">
        <v>152</v>
      </c>
      <c r="E137" s="231" t="s">
        <v>676</v>
      </c>
      <c r="F137" s="232" t="s">
        <v>677</v>
      </c>
      <c r="G137" s="233" t="s">
        <v>145</v>
      </c>
      <c r="H137" s="234">
        <v>2.331</v>
      </c>
      <c r="I137" s="235"/>
      <c r="J137" s="236">
        <f>ROUND(I137*H137,2)</f>
        <v>0</v>
      </c>
      <c r="K137" s="237"/>
      <c r="L137" s="238"/>
      <c r="M137" s="239" t="s">
        <v>1</v>
      </c>
      <c r="N137" s="240" t="s">
        <v>39</v>
      </c>
      <c r="O137" s="72"/>
      <c r="P137" s="203">
        <f>O137*H137</f>
        <v>0</v>
      </c>
      <c r="Q137" s="203">
        <v>6.6E-3</v>
      </c>
      <c r="R137" s="203">
        <f>Q137*H137</f>
        <v>1.53846E-2</v>
      </c>
      <c r="S137" s="203">
        <v>0</v>
      </c>
      <c r="T137" s="20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5" t="s">
        <v>263</v>
      </c>
      <c r="AT137" s="205" t="s">
        <v>152</v>
      </c>
      <c r="AU137" s="205" t="s">
        <v>84</v>
      </c>
      <c r="AY137" s="18" t="s">
        <v>137</v>
      </c>
      <c r="BE137" s="206">
        <f>IF(N137="základní",J137,0)</f>
        <v>0</v>
      </c>
      <c r="BF137" s="206">
        <f>IF(N137="snížená",J137,0)</f>
        <v>0</v>
      </c>
      <c r="BG137" s="206">
        <f>IF(N137="zákl. přenesená",J137,0)</f>
        <v>0</v>
      </c>
      <c r="BH137" s="206">
        <f>IF(N137="sníž. přenesená",J137,0)</f>
        <v>0</v>
      </c>
      <c r="BI137" s="206">
        <f>IF(N137="nulová",J137,0)</f>
        <v>0</v>
      </c>
      <c r="BJ137" s="18" t="s">
        <v>84</v>
      </c>
      <c r="BK137" s="206">
        <f>ROUND(I137*H137,2)</f>
        <v>0</v>
      </c>
      <c r="BL137" s="18" t="s">
        <v>243</v>
      </c>
      <c r="BM137" s="205" t="s">
        <v>678</v>
      </c>
    </row>
    <row r="138" spans="1:65" s="13" customFormat="1" ht="11.25">
      <c r="B138" s="207"/>
      <c r="C138" s="208"/>
      <c r="D138" s="209" t="s">
        <v>149</v>
      </c>
      <c r="E138" s="210" t="s">
        <v>1</v>
      </c>
      <c r="F138" s="211" t="s">
        <v>675</v>
      </c>
      <c r="G138" s="208"/>
      <c r="H138" s="212">
        <v>2</v>
      </c>
      <c r="I138" s="213"/>
      <c r="J138" s="208"/>
      <c r="K138" s="208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149</v>
      </c>
      <c r="AU138" s="218" t="s">
        <v>84</v>
      </c>
      <c r="AV138" s="13" t="s">
        <v>84</v>
      </c>
      <c r="AW138" s="13" t="s">
        <v>30</v>
      </c>
      <c r="AX138" s="13" t="s">
        <v>73</v>
      </c>
      <c r="AY138" s="218" t="s">
        <v>137</v>
      </c>
    </row>
    <row r="139" spans="1:65" s="14" customFormat="1" ht="11.25">
      <c r="B139" s="219"/>
      <c r="C139" s="220"/>
      <c r="D139" s="209" t="s">
        <v>149</v>
      </c>
      <c r="E139" s="221" t="s">
        <v>1</v>
      </c>
      <c r="F139" s="222" t="s">
        <v>151</v>
      </c>
      <c r="G139" s="220"/>
      <c r="H139" s="223">
        <v>2</v>
      </c>
      <c r="I139" s="224"/>
      <c r="J139" s="220"/>
      <c r="K139" s="220"/>
      <c r="L139" s="225"/>
      <c r="M139" s="226"/>
      <c r="N139" s="227"/>
      <c r="O139" s="227"/>
      <c r="P139" s="227"/>
      <c r="Q139" s="227"/>
      <c r="R139" s="227"/>
      <c r="S139" s="227"/>
      <c r="T139" s="228"/>
      <c r="AT139" s="229" t="s">
        <v>149</v>
      </c>
      <c r="AU139" s="229" t="s">
        <v>84</v>
      </c>
      <c r="AV139" s="14" t="s">
        <v>147</v>
      </c>
      <c r="AW139" s="14" t="s">
        <v>30</v>
      </c>
      <c r="AX139" s="14" t="s">
        <v>80</v>
      </c>
      <c r="AY139" s="229" t="s">
        <v>137</v>
      </c>
    </row>
    <row r="140" spans="1:65" s="13" customFormat="1" ht="11.25">
      <c r="B140" s="207"/>
      <c r="C140" s="208"/>
      <c r="D140" s="209" t="s">
        <v>149</v>
      </c>
      <c r="E140" s="208"/>
      <c r="F140" s="211" t="s">
        <v>671</v>
      </c>
      <c r="G140" s="208"/>
      <c r="H140" s="212">
        <v>2.331</v>
      </c>
      <c r="I140" s="213"/>
      <c r="J140" s="208"/>
      <c r="K140" s="208"/>
      <c r="L140" s="214"/>
      <c r="M140" s="215"/>
      <c r="N140" s="216"/>
      <c r="O140" s="216"/>
      <c r="P140" s="216"/>
      <c r="Q140" s="216"/>
      <c r="R140" s="216"/>
      <c r="S140" s="216"/>
      <c r="T140" s="217"/>
      <c r="AT140" s="218" t="s">
        <v>149</v>
      </c>
      <c r="AU140" s="218" t="s">
        <v>84</v>
      </c>
      <c r="AV140" s="13" t="s">
        <v>84</v>
      </c>
      <c r="AW140" s="13" t="s">
        <v>4</v>
      </c>
      <c r="AX140" s="13" t="s">
        <v>80</v>
      </c>
      <c r="AY140" s="218" t="s">
        <v>137</v>
      </c>
    </row>
    <row r="141" spans="1:65" s="2" customFormat="1" ht="21.75" customHeight="1">
      <c r="A141" s="35"/>
      <c r="B141" s="36"/>
      <c r="C141" s="193" t="s">
        <v>166</v>
      </c>
      <c r="D141" s="193" t="s">
        <v>142</v>
      </c>
      <c r="E141" s="194" t="s">
        <v>679</v>
      </c>
      <c r="F141" s="195" t="s">
        <v>680</v>
      </c>
      <c r="G141" s="196" t="s">
        <v>237</v>
      </c>
      <c r="H141" s="197">
        <v>2.5999999999999999E-2</v>
      </c>
      <c r="I141" s="198"/>
      <c r="J141" s="199">
        <f>ROUND(I141*H141,2)</f>
        <v>0</v>
      </c>
      <c r="K141" s="200"/>
      <c r="L141" s="40"/>
      <c r="M141" s="201" t="s">
        <v>1</v>
      </c>
      <c r="N141" s="202" t="s">
        <v>39</v>
      </c>
      <c r="O141" s="72"/>
      <c r="P141" s="203">
        <f>O141*H141</f>
        <v>0</v>
      </c>
      <c r="Q141" s="203">
        <v>0</v>
      </c>
      <c r="R141" s="203">
        <f>Q141*H141</f>
        <v>0</v>
      </c>
      <c r="S141" s="203">
        <v>0</v>
      </c>
      <c r="T141" s="20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5" t="s">
        <v>243</v>
      </c>
      <c r="AT141" s="205" t="s">
        <v>142</v>
      </c>
      <c r="AU141" s="205" t="s">
        <v>84</v>
      </c>
      <c r="AY141" s="18" t="s">
        <v>137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18" t="s">
        <v>84</v>
      </c>
      <c r="BK141" s="206">
        <f>ROUND(I141*H141,2)</f>
        <v>0</v>
      </c>
      <c r="BL141" s="18" t="s">
        <v>243</v>
      </c>
      <c r="BM141" s="205" t="s">
        <v>681</v>
      </c>
    </row>
    <row r="142" spans="1:65" s="2" customFormat="1" ht="21.75" customHeight="1">
      <c r="A142" s="35"/>
      <c r="B142" s="36"/>
      <c r="C142" s="193" t="s">
        <v>138</v>
      </c>
      <c r="D142" s="193" t="s">
        <v>142</v>
      </c>
      <c r="E142" s="194" t="s">
        <v>682</v>
      </c>
      <c r="F142" s="195" t="s">
        <v>683</v>
      </c>
      <c r="G142" s="196" t="s">
        <v>237</v>
      </c>
      <c r="H142" s="197">
        <v>2.5999999999999999E-2</v>
      </c>
      <c r="I142" s="198"/>
      <c r="J142" s="199">
        <f>ROUND(I142*H142,2)</f>
        <v>0</v>
      </c>
      <c r="K142" s="200"/>
      <c r="L142" s="40"/>
      <c r="M142" s="201" t="s">
        <v>1</v>
      </c>
      <c r="N142" s="202" t="s">
        <v>39</v>
      </c>
      <c r="O142" s="72"/>
      <c r="P142" s="203">
        <f>O142*H142</f>
        <v>0</v>
      </c>
      <c r="Q142" s="203">
        <v>0</v>
      </c>
      <c r="R142" s="203">
        <f>Q142*H142</f>
        <v>0</v>
      </c>
      <c r="S142" s="203">
        <v>0</v>
      </c>
      <c r="T142" s="20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5" t="s">
        <v>243</v>
      </c>
      <c r="AT142" s="205" t="s">
        <v>142</v>
      </c>
      <c r="AU142" s="205" t="s">
        <v>84</v>
      </c>
      <c r="AY142" s="18" t="s">
        <v>137</v>
      </c>
      <c r="BE142" s="206">
        <f>IF(N142="základní",J142,0)</f>
        <v>0</v>
      </c>
      <c r="BF142" s="206">
        <f>IF(N142="snížená",J142,0)</f>
        <v>0</v>
      </c>
      <c r="BG142" s="206">
        <f>IF(N142="zákl. přenesená",J142,0)</f>
        <v>0</v>
      </c>
      <c r="BH142" s="206">
        <f>IF(N142="sníž. přenesená",J142,0)</f>
        <v>0</v>
      </c>
      <c r="BI142" s="206">
        <f>IF(N142="nulová",J142,0)</f>
        <v>0</v>
      </c>
      <c r="BJ142" s="18" t="s">
        <v>84</v>
      </c>
      <c r="BK142" s="206">
        <f>ROUND(I142*H142,2)</f>
        <v>0</v>
      </c>
      <c r="BL142" s="18" t="s">
        <v>243</v>
      </c>
      <c r="BM142" s="205" t="s">
        <v>684</v>
      </c>
    </row>
    <row r="143" spans="1:65" s="12" customFormat="1" ht="22.9" customHeight="1">
      <c r="B143" s="177"/>
      <c r="C143" s="178"/>
      <c r="D143" s="179" t="s">
        <v>72</v>
      </c>
      <c r="E143" s="191" t="s">
        <v>305</v>
      </c>
      <c r="F143" s="191" t="s">
        <v>306</v>
      </c>
      <c r="G143" s="178"/>
      <c r="H143" s="178"/>
      <c r="I143" s="181"/>
      <c r="J143" s="192">
        <f>BK143</f>
        <v>0</v>
      </c>
      <c r="K143" s="178"/>
      <c r="L143" s="183"/>
      <c r="M143" s="184"/>
      <c r="N143" s="185"/>
      <c r="O143" s="185"/>
      <c r="P143" s="186">
        <f>SUM(P144:P162)</f>
        <v>0</v>
      </c>
      <c r="Q143" s="185"/>
      <c r="R143" s="186">
        <f>SUM(R144:R162)</f>
        <v>5.5008934500000004</v>
      </c>
      <c r="S143" s="185"/>
      <c r="T143" s="187">
        <f>SUM(T144:T162)</f>
        <v>0</v>
      </c>
      <c r="AR143" s="188" t="s">
        <v>84</v>
      </c>
      <c r="AT143" s="189" t="s">
        <v>72</v>
      </c>
      <c r="AU143" s="189" t="s">
        <v>80</v>
      </c>
      <c r="AY143" s="188" t="s">
        <v>137</v>
      </c>
      <c r="BK143" s="190">
        <f>SUM(BK144:BK162)</f>
        <v>0</v>
      </c>
    </row>
    <row r="144" spans="1:65" s="2" customFormat="1" ht="21.75" customHeight="1">
      <c r="A144" s="35"/>
      <c r="B144" s="36"/>
      <c r="C144" s="193" t="s">
        <v>179</v>
      </c>
      <c r="D144" s="193" t="s">
        <v>142</v>
      </c>
      <c r="E144" s="194" t="s">
        <v>685</v>
      </c>
      <c r="F144" s="195" t="s">
        <v>686</v>
      </c>
      <c r="G144" s="196" t="s">
        <v>310</v>
      </c>
      <c r="H144" s="197">
        <v>6.5</v>
      </c>
      <c r="I144" s="198"/>
      <c r="J144" s="199">
        <f>ROUND(I144*H144,2)</f>
        <v>0</v>
      </c>
      <c r="K144" s="200"/>
      <c r="L144" s="40"/>
      <c r="M144" s="201" t="s">
        <v>1</v>
      </c>
      <c r="N144" s="202" t="s">
        <v>39</v>
      </c>
      <c r="O144" s="72"/>
      <c r="P144" s="203">
        <f>O144*H144</f>
        <v>0</v>
      </c>
      <c r="Q144" s="203">
        <v>0</v>
      </c>
      <c r="R144" s="203">
        <f>Q144*H144</f>
        <v>0</v>
      </c>
      <c r="S144" s="203">
        <v>0</v>
      </c>
      <c r="T144" s="20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5" t="s">
        <v>243</v>
      </c>
      <c r="AT144" s="205" t="s">
        <v>142</v>
      </c>
      <c r="AU144" s="205" t="s">
        <v>84</v>
      </c>
      <c r="AY144" s="18" t="s">
        <v>137</v>
      </c>
      <c r="BE144" s="206">
        <f>IF(N144="základní",J144,0)</f>
        <v>0</v>
      </c>
      <c r="BF144" s="206">
        <f>IF(N144="snížená",J144,0)</f>
        <v>0</v>
      </c>
      <c r="BG144" s="206">
        <f>IF(N144="zákl. přenesená",J144,0)</f>
        <v>0</v>
      </c>
      <c r="BH144" s="206">
        <f>IF(N144="sníž. přenesená",J144,0)</f>
        <v>0</v>
      </c>
      <c r="BI144" s="206">
        <f>IF(N144="nulová",J144,0)</f>
        <v>0</v>
      </c>
      <c r="BJ144" s="18" t="s">
        <v>84</v>
      </c>
      <c r="BK144" s="206">
        <f>ROUND(I144*H144,2)</f>
        <v>0</v>
      </c>
      <c r="BL144" s="18" t="s">
        <v>243</v>
      </c>
      <c r="BM144" s="205" t="s">
        <v>687</v>
      </c>
    </row>
    <row r="145" spans="1:65" s="13" customFormat="1" ht="11.25">
      <c r="B145" s="207"/>
      <c r="C145" s="208"/>
      <c r="D145" s="209" t="s">
        <v>149</v>
      </c>
      <c r="E145" s="210" t="s">
        <v>1</v>
      </c>
      <c r="F145" s="211" t="s">
        <v>688</v>
      </c>
      <c r="G145" s="208"/>
      <c r="H145" s="212">
        <v>6.5</v>
      </c>
      <c r="I145" s="213"/>
      <c r="J145" s="208"/>
      <c r="K145" s="208"/>
      <c r="L145" s="214"/>
      <c r="M145" s="215"/>
      <c r="N145" s="216"/>
      <c r="O145" s="216"/>
      <c r="P145" s="216"/>
      <c r="Q145" s="216"/>
      <c r="R145" s="216"/>
      <c r="S145" s="216"/>
      <c r="T145" s="217"/>
      <c r="AT145" s="218" t="s">
        <v>149</v>
      </c>
      <c r="AU145" s="218" t="s">
        <v>84</v>
      </c>
      <c r="AV145" s="13" t="s">
        <v>84</v>
      </c>
      <c r="AW145" s="13" t="s">
        <v>30</v>
      </c>
      <c r="AX145" s="13" t="s">
        <v>73</v>
      </c>
      <c r="AY145" s="218" t="s">
        <v>137</v>
      </c>
    </row>
    <row r="146" spans="1:65" s="14" customFormat="1" ht="11.25">
      <c r="B146" s="219"/>
      <c r="C146" s="220"/>
      <c r="D146" s="209" t="s">
        <v>149</v>
      </c>
      <c r="E146" s="221" t="s">
        <v>1</v>
      </c>
      <c r="F146" s="222" t="s">
        <v>151</v>
      </c>
      <c r="G146" s="220"/>
      <c r="H146" s="223">
        <v>6.5</v>
      </c>
      <c r="I146" s="224"/>
      <c r="J146" s="220"/>
      <c r="K146" s="220"/>
      <c r="L146" s="225"/>
      <c r="M146" s="226"/>
      <c r="N146" s="227"/>
      <c r="O146" s="227"/>
      <c r="P146" s="227"/>
      <c r="Q146" s="227"/>
      <c r="R146" s="227"/>
      <c r="S146" s="227"/>
      <c r="T146" s="228"/>
      <c r="AT146" s="229" t="s">
        <v>149</v>
      </c>
      <c r="AU146" s="229" t="s">
        <v>84</v>
      </c>
      <c r="AV146" s="14" t="s">
        <v>147</v>
      </c>
      <c r="AW146" s="14" t="s">
        <v>30</v>
      </c>
      <c r="AX146" s="14" t="s">
        <v>80</v>
      </c>
      <c r="AY146" s="229" t="s">
        <v>137</v>
      </c>
    </row>
    <row r="147" spans="1:65" s="2" customFormat="1" ht="16.5" customHeight="1">
      <c r="A147" s="35"/>
      <c r="B147" s="36"/>
      <c r="C147" s="230" t="s">
        <v>155</v>
      </c>
      <c r="D147" s="230" t="s">
        <v>152</v>
      </c>
      <c r="E147" s="231" t="s">
        <v>689</v>
      </c>
      <c r="F147" s="232" t="s">
        <v>690</v>
      </c>
      <c r="G147" s="233" t="s">
        <v>691</v>
      </c>
      <c r="H147" s="234">
        <v>2</v>
      </c>
      <c r="I147" s="235"/>
      <c r="J147" s="236">
        <f>ROUND(I147*H147,2)</f>
        <v>0</v>
      </c>
      <c r="K147" s="237"/>
      <c r="L147" s="238"/>
      <c r="M147" s="239" t="s">
        <v>1</v>
      </c>
      <c r="N147" s="240" t="s">
        <v>39</v>
      </c>
      <c r="O147" s="72"/>
      <c r="P147" s="203">
        <f>O147*H147</f>
        <v>0</v>
      </c>
      <c r="Q147" s="203">
        <v>0</v>
      </c>
      <c r="R147" s="203">
        <f>Q147*H147</f>
        <v>0</v>
      </c>
      <c r="S147" s="203">
        <v>0</v>
      </c>
      <c r="T147" s="20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5" t="s">
        <v>263</v>
      </c>
      <c r="AT147" s="205" t="s">
        <v>152</v>
      </c>
      <c r="AU147" s="205" t="s">
        <v>84</v>
      </c>
      <c r="AY147" s="18" t="s">
        <v>137</v>
      </c>
      <c r="BE147" s="206">
        <f>IF(N147="základní",J147,0)</f>
        <v>0</v>
      </c>
      <c r="BF147" s="206">
        <f>IF(N147="snížená",J147,0)</f>
        <v>0</v>
      </c>
      <c r="BG147" s="206">
        <f>IF(N147="zákl. přenesená",J147,0)</f>
        <v>0</v>
      </c>
      <c r="BH147" s="206">
        <f>IF(N147="sníž. přenesená",J147,0)</f>
        <v>0</v>
      </c>
      <c r="BI147" s="206">
        <f>IF(N147="nulová",J147,0)</f>
        <v>0</v>
      </c>
      <c r="BJ147" s="18" t="s">
        <v>84</v>
      </c>
      <c r="BK147" s="206">
        <f>ROUND(I147*H147,2)</f>
        <v>0</v>
      </c>
      <c r="BL147" s="18" t="s">
        <v>243</v>
      </c>
      <c r="BM147" s="205" t="s">
        <v>692</v>
      </c>
    </row>
    <row r="148" spans="1:65" s="13" customFormat="1" ht="11.25">
      <c r="B148" s="207"/>
      <c r="C148" s="208"/>
      <c r="D148" s="209" t="s">
        <v>149</v>
      </c>
      <c r="E148" s="210" t="s">
        <v>1</v>
      </c>
      <c r="F148" s="211" t="s">
        <v>693</v>
      </c>
      <c r="G148" s="208"/>
      <c r="H148" s="212">
        <v>2</v>
      </c>
      <c r="I148" s="213"/>
      <c r="J148" s="208"/>
      <c r="K148" s="208"/>
      <c r="L148" s="214"/>
      <c r="M148" s="215"/>
      <c r="N148" s="216"/>
      <c r="O148" s="216"/>
      <c r="P148" s="216"/>
      <c r="Q148" s="216"/>
      <c r="R148" s="216"/>
      <c r="S148" s="216"/>
      <c r="T148" s="217"/>
      <c r="AT148" s="218" t="s">
        <v>149</v>
      </c>
      <c r="AU148" s="218" t="s">
        <v>84</v>
      </c>
      <c r="AV148" s="13" t="s">
        <v>84</v>
      </c>
      <c r="AW148" s="13" t="s">
        <v>30</v>
      </c>
      <c r="AX148" s="13" t="s">
        <v>73</v>
      </c>
      <c r="AY148" s="218" t="s">
        <v>137</v>
      </c>
    </row>
    <row r="149" spans="1:65" s="14" customFormat="1" ht="11.25">
      <c r="B149" s="219"/>
      <c r="C149" s="220"/>
      <c r="D149" s="209" t="s">
        <v>149</v>
      </c>
      <c r="E149" s="221" t="s">
        <v>1</v>
      </c>
      <c r="F149" s="222" t="s">
        <v>151</v>
      </c>
      <c r="G149" s="220"/>
      <c r="H149" s="223">
        <v>2</v>
      </c>
      <c r="I149" s="224"/>
      <c r="J149" s="220"/>
      <c r="K149" s="220"/>
      <c r="L149" s="225"/>
      <c r="M149" s="226"/>
      <c r="N149" s="227"/>
      <c r="O149" s="227"/>
      <c r="P149" s="227"/>
      <c r="Q149" s="227"/>
      <c r="R149" s="227"/>
      <c r="S149" s="227"/>
      <c r="T149" s="228"/>
      <c r="AT149" s="229" t="s">
        <v>149</v>
      </c>
      <c r="AU149" s="229" t="s">
        <v>84</v>
      </c>
      <c r="AV149" s="14" t="s">
        <v>147</v>
      </c>
      <c r="AW149" s="14" t="s">
        <v>30</v>
      </c>
      <c r="AX149" s="14" t="s">
        <v>80</v>
      </c>
      <c r="AY149" s="229" t="s">
        <v>137</v>
      </c>
    </row>
    <row r="150" spans="1:65" s="2" customFormat="1" ht="21.75" customHeight="1">
      <c r="A150" s="35"/>
      <c r="B150" s="36"/>
      <c r="C150" s="193" t="s">
        <v>171</v>
      </c>
      <c r="D150" s="193" t="s">
        <v>142</v>
      </c>
      <c r="E150" s="194" t="s">
        <v>694</v>
      </c>
      <c r="F150" s="195" t="s">
        <v>695</v>
      </c>
      <c r="G150" s="196" t="s">
        <v>329</v>
      </c>
      <c r="H150" s="197">
        <v>3.1E-2</v>
      </c>
      <c r="I150" s="198"/>
      <c r="J150" s="199">
        <f>ROUND(I150*H150,2)</f>
        <v>0</v>
      </c>
      <c r="K150" s="200"/>
      <c r="L150" s="40"/>
      <c r="M150" s="201" t="s">
        <v>1</v>
      </c>
      <c r="N150" s="202" t="s">
        <v>39</v>
      </c>
      <c r="O150" s="72"/>
      <c r="P150" s="203">
        <f>O150*H150</f>
        <v>0</v>
      </c>
      <c r="Q150" s="203">
        <v>2.4469999999999999E-2</v>
      </c>
      <c r="R150" s="203">
        <f>Q150*H150</f>
        <v>7.5856999999999997E-4</v>
      </c>
      <c r="S150" s="203">
        <v>0</v>
      </c>
      <c r="T150" s="20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5" t="s">
        <v>243</v>
      </c>
      <c r="AT150" s="205" t="s">
        <v>142</v>
      </c>
      <c r="AU150" s="205" t="s">
        <v>84</v>
      </c>
      <c r="AY150" s="18" t="s">
        <v>137</v>
      </c>
      <c r="BE150" s="206">
        <f>IF(N150="základní",J150,0)</f>
        <v>0</v>
      </c>
      <c r="BF150" s="206">
        <f>IF(N150="snížená",J150,0)</f>
        <v>0</v>
      </c>
      <c r="BG150" s="206">
        <f>IF(N150="zákl. přenesená",J150,0)</f>
        <v>0</v>
      </c>
      <c r="BH150" s="206">
        <f>IF(N150="sníž. přenesená",J150,0)</f>
        <v>0</v>
      </c>
      <c r="BI150" s="206">
        <f>IF(N150="nulová",J150,0)</f>
        <v>0</v>
      </c>
      <c r="BJ150" s="18" t="s">
        <v>84</v>
      </c>
      <c r="BK150" s="206">
        <f>ROUND(I150*H150,2)</f>
        <v>0</v>
      </c>
      <c r="BL150" s="18" t="s">
        <v>243</v>
      </c>
      <c r="BM150" s="205" t="s">
        <v>696</v>
      </c>
    </row>
    <row r="151" spans="1:65" s="13" customFormat="1" ht="11.25">
      <c r="B151" s="207"/>
      <c r="C151" s="208"/>
      <c r="D151" s="209" t="s">
        <v>149</v>
      </c>
      <c r="E151" s="210" t="s">
        <v>1</v>
      </c>
      <c r="F151" s="211" t="s">
        <v>697</v>
      </c>
      <c r="G151" s="208"/>
      <c r="H151" s="212">
        <v>3.1E-2</v>
      </c>
      <c r="I151" s="213"/>
      <c r="J151" s="208"/>
      <c r="K151" s="208"/>
      <c r="L151" s="214"/>
      <c r="M151" s="215"/>
      <c r="N151" s="216"/>
      <c r="O151" s="216"/>
      <c r="P151" s="216"/>
      <c r="Q151" s="216"/>
      <c r="R151" s="216"/>
      <c r="S151" s="216"/>
      <c r="T151" s="217"/>
      <c r="AT151" s="218" t="s">
        <v>149</v>
      </c>
      <c r="AU151" s="218" t="s">
        <v>84</v>
      </c>
      <c r="AV151" s="13" t="s">
        <v>84</v>
      </c>
      <c r="AW151" s="13" t="s">
        <v>30</v>
      </c>
      <c r="AX151" s="13" t="s">
        <v>73</v>
      </c>
      <c r="AY151" s="218" t="s">
        <v>137</v>
      </c>
    </row>
    <row r="152" spans="1:65" s="14" customFormat="1" ht="11.25">
      <c r="B152" s="219"/>
      <c r="C152" s="220"/>
      <c r="D152" s="209" t="s">
        <v>149</v>
      </c>
      <c r="E152" s="221" t="s">
        <v>1</v>
      </c>
      <c r="F152" s="222" t="s">
        <v>151</v>
      </c>
      <c r="G152" s="220"/>
      <c r="H152" s="223">
        <v>3.1E-2</v>
      </c>
      <c r="I152" s="224"/>
      <c r="J152" s="220"/>
      <c r="K152" s="220"/>
      <c r="L152" s="225"/>
      <c r="M152" s="226"/>
      <c r="N152" s="227"/>
      <c r="O152" s="227"/>
      <c r="P152" s="227"/>
      <c r="Q152" s="227"/>
      <c r="R152" s="227"/>
      <c r="S152" s="227"/>
      <c r="T152" s="228"/>
      <c r="AT152" s="229" t="s">
        <v>149</v>
      </c>
      <c r="AU152" s="229" t="s">
        <v>84</v>
      </c>
      <c r="AV152" s="14" t="s">
        <v>147</v>
      </c>
      <c r="AW152" s="14" t="s">
        <v>30</v>
      </c>
      <c r="AX152" s="14" t="s">
        <v>80</v>
      </c>
      <c r="AY152" s="229" t="s">
        <v>137</v>
      </c>
    </row>
    <row r="153" spans="1:65" s="2" customFormat="1" ht="21.75" customHeight="1">
      <c r="A153" s="35"/>
      <c r="B153" s="36"/>
      <c r="C153" s="193" t="s">
        <v>205</v>
      </c>
      <c r="D153" s="193" t="s">
        <v>142</v>
      </c>
      <c r="E153" s="194" t="s">
        <v>698</v>
      </c>
      <c r="F153" s="195" t="s">
        <v>699</v>
      </c>
      <c r="G153" s="196" t="s">
        <v>145</v>
      </c>
      <c r="H153" s="197">
        <v>2</v>
      </c>
      <c r="I153" s="198"/>
      <c r="J153" s="199">
        <f>ROUND(I153*H153,2)</f>
        <v>0</v>
      </c>
      <c r="K153" s="200"/>
      <c r="L153" s="40"/>
      <c r="M153" s="201" t="s">
        <v>1</v>
      </c>
      <c r="N153" s="202" t="s">
        <v>39</v>
      </c>
      <c r="O153" s="72"/>
      <c r="P153" s="203">
        <f>O153*H153</f>
        <v>0</v>
      </c>
      <c r="Q153" s="203">
        <v>0</v>
      </c>
      <c r="R153" s="203">
        <f>Q153*H153</f>
        <v>0</v>
      </c>
      <c r="S153" s="203">
        <v>0</v>
      </c>
      <c r="T153" s="20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5" t="s">
        <v>243</v>
      </c>
      <c r="AT153" s="205" t="s">
        <v>142</v>
      </c>
      <c r="AU153" s="205" t="s">
        <v>84</v>
      </c>
      <c r="AY153" s="18" t="s">
        <v>137</v>
      </c>
      <c r="BE153" s="206">
        <f>IF(N153="základní",J153,0)</f>
        <v>0</v>
      </c>
      <c r="BF153" s="206">
        <f>IF(N153="snížená",J153,0)</f>
        <v>0</v>
      </c>
      <c r="BG153" s="206">
        <f>IF(N153="zákl. přenesená",J153,0)</f>
        <v>0</v>
      </c>
      <c r="BH153" s="206">
        <f>IF(N153="sníž. přenesená",J153,0)</f>
        <v>0</v>
      </c>
      <c r="BI153" s="206">
        <f>IF(N153="nulová",J153,0)</f>
        <v>0</v>
      </c>
      <c r="BJ153" s="18" t="s">
        <v>84</v>
      </c>
      <c r="BK153" s="206">
        <f>ROUND(I153*H153,2)</f>
        <v>0</v>
      </c>
      <c r="BL153" s="18" t="s">
        <v>243</v>
      </c>
      <c r="BM153" s="205" t="s">
        <v>700</v>
      </c>
    </row>
    <row r="154" spans="1:65" s="13" customFormat="1" ht="11.25">
      <c r="B154" s="207"/>
      <c r="C154" s="208"/>
      <c r="D154" s="209" t="s">
        <v>149</v>
      </c>
      <c r="E154" s="210" t="s">
        <v>1</v>
      </c>
      <c r="F154" s="211" t="s">
        <v>84</v>
      </c>
      <c r="G154" s="208"/>
      <c r="H154" s="212">
        <v>2</v>
      </c>
      <c r="I154" s="213"/>
      <c r="J154" s="208"/>
      <c r="K154" s="208"/>
      <c r="L154" s="214"/>
      <c r="M154" s="215"/>
      <c r="N154" s="216"/>
      <c r="O154" s="216"/>
      <c r="P154" s="216"/>
      <c r="Q154" s="216"/>
      <c r="R154" s="216"/>
      <c r="S154" s="216"/>
      <c r="T154" s="217"/>
      <c r="AT154" s="218" t="s">
        <v>149</v>
      </c>
      <c r="AU154" s="218" t="s">
        <v>84</v>
      </c>
      <c r="AV154" s="13" t="s">
        <v>84</v>
      </c>
      <c r="AW154" s="13" t="s">
        <v>30</v>
      </c>
      <c r="AX154" s="13" t="s">
        <v>73</v>
      </c>
      <c r="AY154" s="218" t="s">
        <v>137</v>
      </c>
    </row>
    <row r="155" spans="1:65" s="14" customFormat="1" ht="11.25">
      <c r="B155" s="219"/>
      <c r="C155" s="220"/>
      <c r="D155" s="209" t="s">
        <v>149</v>
      </c>
      <c r="E155" s="221" t="s">
        <v>1</v>
      </c>
      <c r="F155" s="222" t="s">
        <v>151</v>
      </c>
      <c r="G155" s="220"/>
      <c r="H155" s="223">
        <v>2</v>
      </c>
      <c r="I155" s="224"/>
      <c r="J155" s="220"/>
      <c r="K155" s="220"/>
      <c r="L155" s="225"/>
      <c r="M155" s="226"/>
      <c r="N155" s="227"/>
      <c r="O155" s="227"/>
      <c r="P155" s="227"/>
      <c r="Q155" s="227"/>
      <c r="R155" s="227"/>
      <c r="S155" s="227"/>
      <c r="T155" s="228"/>
      <c r="AT155" s="229" t="s">
        <v>149</v>
      </c>
      <c r="AU155" s="229" t="s">
        <v>84</v>
      </c>
      <c r="AV155" s="14" t="s">
        <v>147</v>
      </c>
      <c r="AW155" s="14" t="s">
        <v>30</v>
      </c>
      <c r="AX155" s="14" t="s">
        <v>80</v>
      </c>
      <c r="AY155" s="229" t="s">
        <v>137</v>
      </c>
    </row>
    <row r="156" spans="1:65" s="2" customFormat="1" ht="16.5" customHeight="1">
      <c r="A156" s="35"/>
      <c r="B156" s="36"/>
      <c r="C156" s="230" t="s">
        <v>211</v>
      </c>
      <c r="D156" s="230" t="s">
        <v>152</v>
      </c>
      <c r="E156" s="231" t="s">
        <v>701</v>
      </c>
      <c r="F156" s="232" t="s">
        <v>702</v>
      </c>
      <c r="G156" s="233" t="s">
        <v>691</v>
      </c>
      <c r="H156" s="234">
        <v>10</v>
      </c>
      <c r="I156" s="235"/>
      <c r="J156" s="236">
        <f>ROUND(I156*H156,2)</f>
        <v>0</v>
      </c>
      <c r="K156" s="237"/>
      <c r="L156" s="238"/>
      <c r="M156" s="239" t="s">
        <v>1</v>
      </c>
      <c r="N156" s="240" t="s">
        <v>39</v>
      </c>
      <c r="O156" s="72"/>
      <c r="P156" s="203">
        <f>O156*H156</f>
        <v>0</v>
      </c>
      <c r="Q156" s="203">
        <v>0.55000000000000004</v>
      </c>
      <c r="R156" s="203">
        <f>Q156*H156</f>
        <v>5.5</v>
      </c>
      <c r="S156" s="203">
        <v>0</v>
      </c>
      <c r="T156" s="20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5" t="s">
        <v>263</v>
      </c>
      <c r="AT156" s="205" t="s">
        <v>152</v>
      </c>
      <c r="AU156" s="205" t="s">
        <v>84</v>
      </c>
      <c r="AY156" s="18" t="s">
        <v>137</v>
      </c>
      <c r="BE156" s="206">
        <f>IF(N156="základní",J156,0)</f>
        <v>0</v>
      </c>
      <c r="BF156" s="206">
        <f>IF(N156="snížená",J156,0)</f>
        <v>0</v>
      </c>
      <c r="BG156" s="206">
        <f>IF(N156="zákl. přenesená",J156,0)</f>
        <v>0</v>
      </c>
      <c r="BH156" s="206">
        <f>IF(N156="sníž. přenesená",J156,0)</f>
        <v>0</v>
      </c>
      <c r="BI156" s="206">
        <f>IF(N156="nulová",J156,0)</f>
        <v>0</v>
      </c>
      <c r="BJ156" s="18" t="s">
        <v>84</v>
      </c>
      <c r="BK156" s="206">
        <f>ROUND(I156*H156,2)</f>
        <v>0</v>
      </c>
      <c r="BL156" s="18" t="s">
        <v>243</v>
      </c>
      <c r="BM156" s="205" t="s">
        <v>703</v>
      </c>
    </row>
    <row r="157" spans="1:65" s="13" customFormat="1" ht="11.25">
      <c r="B157" s="207"/>
      <c r="C157" s="208"/>
      <c r="D157" s="209" t="s">
        <v>149</v>
      </c>
      <c r="E157" s="210" t="s">
        <v>1</v>
      </c>
      <c r="F157" s="211" t="s">
        <v>704</v>
      </c>
      <c r="G157" s="208"/>
      <c r="H157" s="212">
        <v>10</v>
      </c>
      <c r="I157" s="213"/>
      <c r="J157" s="208"/>
      <c r="K157" s="208"/>
      <c r="L157" s="214"/>
      <c r="M157" s="215"/>
      <c r="N157" s="216"/>
      <c r="O157" s="216"/>
      <c r="P157" s="216"/>
      <c r="Q157" s="216"/>
      <c r="R157" s="216"/>
      <c r="S157" s="216"/>
      <c r="T157" s="217"/>
      <c r="AT157" s="218" t="s">
        <v>149</v>
      </c>
      <c r="AU157" s="218" t="s">
        <v>84</v>
      </c>
      <c r="AV157" s="13" t="s">
        <v>84</v>
      </c>
      <c r="AW157" s="13" t="s">
        <v>30</v>
      </c>
      <c r="AX157" s="13" t="s">
        <v>73</v>
      </c>
      <c r="AY157" s="218" t="s">
        <v>137</v>
      </c>
    </row>
    <row r="158" spans="1:65" s="14" customFormat="1" ht="11.25">
      <c r="B158" s="219"/>
      <c r="C158" s="220"/>
      <c r="D158" s="209" t="s">
        <v>149</v>
      </c>
      <c r="E158" s="221" t="s">
        <v>1</v>
      </c>
      <c r="F158" s="222" t="s">
        <v>151</v>
      </c>
      <c r="G158" s="220"/>
      <c r="H158" s="223">
        <v>10</v>
      </c>
      <c r="I158" s="224"/>
      <c r="J158" s="220"/>
      <c r="K158" s="220"/>
      <c r="L158" s="225"/>
      <c r="M158" s="226"/>
      <c r="N158" s="227"/>
      <c r="O158" s="227"/>
      <c r="P158" s="227"/>
      <c r="Q158" s="227"/>
      <c r="R158" s="227"/>
      <c r="S158" s="227"/>
      <c r="T158" s="228"/>
      <c r="AT158" s="229" t="s">
        <v>149</v>
      </c>
      <c r="AU158" s="229" t="s">
        <v>84</v>
      </c>
      <c r="AV158" s="14" t="s">
        <v>147</v>
      </c>
      <c r="AW158" s="14" t="s">
        <v>30</v>
      </c>
      <c r="AX158" s="14" t="s">
        <v>80</v>
      </c>
      <c r="AY158" s="229" t="s">
        <v>137</v>
      </c>
    </row>
    <row r="159" spans="1:65" s="2" customFormat="1" ht="21.75" customHeight="1">
      <c r="A159" s="35"/>
      <c r="B159" s="36"/>
      <c r="C159" s="193" t="s">
        <v>221</v>
      </c>
      <c r="D159" s="193" t="s">
        <v>142</v>
      </c>
      <c r="E159" s="194" t="s">
        <v>367</v>
      </c>
      <c r="F159" s="195" t="s">
        <v>368</v>
      </c>
      <c r="G159" s="196" t="s">
        <v>329</v>
      </c>
      <c r="H159" s="197">
        <v>4.8000000000000001E-2</v>
      </c>
      <c r="I159" s="198"/>
      <c r="J159" s="199">
        <f>ROUND(I159*H159,2)</f>
        <v>0</v>
      </c>
      <c r="K159" s="200"/>
      <c r="L159" s="40"/>
      <c r="M159" s="201" t="s">
        <v>1</v>
      </c>
      <c r="N159" s="202" t="s">
        <v>39</v>
      </c>
      <c r="O159" s="72"/>
      <c r="P159" s="203">
        <f>O159*H159</f>
        <v>0</v>
      </c>
      <c r="Q159" s="203">
        <v>2.81E-3</v>
      </c>
      <c r="R159" s="203">
        <f>Q159*H159</f>
        <v>1.3488000000000001E-4</v>
      </c>
      <c r="S159" s="203">
        <v>0</v>
      </c>
      <c r="T159" s="20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5" t="s">
        <v>243</v>
      </c>
      <c r="AT159" s="205" t="s">
        <v>142</v>
      </c>
      <c r="AU159" s="205" t="s">
        <v>84</v>
      </c>
      <c r="AY159" s="18" t="s">
        <v>137</v>
      </c>
      <c r="BE159" s="206">
        <f>IF(N159="základní",J159,0)</f>
        <v>0</v>
      </c>
      <c r="BF159" s="206">
        <f>IF(N159="snížená",J159,0)</f>
        <v>0</v>
      </c>
      <c r="BG159" s="206">
        <f>IF(N159="zákl. přenesená",J159,0)</f>
        <v>0</v>
      </c>
      <c r="BH159" s="206">
        <f>IF(N159="sníž. přenesená",J159,0)</f>
        <v>0</v>
      </c>
      <c r="BI159" s="206">
        <f>IF(N159="nulová",J159,0)</f>
        <v>0</v>
      </c>
      <c r="BJ159" s="18" t="s">
        <v>84</v>
      </c>
      <c r="BK159" s="206">
        <f>ROUND(I159*H159,2)</f>
        <v>0</v>
      </c>
      <c r="BL159" s="18" t="s">
        <v>243</v>
      </c>
      <c r="BM159" s="205" t="s">
        <v>705</v>
      </c>
    </row>
    <row r="160" spans="1:65" s="13" customFormat="1" ht="11.25">
      <c r="B160" s="207"/>
      <c r="C160" s="208"/>
      <c r="D160" s="209" t="s">
        <v>149</v>
      </c>
      <c r="E160" s="210" t="s">
        <v>1</v>
      </c>
      <c r="F160" s="211" t="s">
        <v>706</v>
      </c>
      <c r="G160" s="208"/>
      <c r="H160" s="212">
        <v>4.8000000000000001E-2</v>
      </c>
      <c r="I160" s="213"/>
      <c r="J160" s="208"/>
      <c r="K160" s="208"/>
      <c r="L160" s="214"/>
      <c r="M160" s="215"/>
      <c r="N160" s="216"/>
      <c r="O160" s="216"/>
      <c r="P160" s="216"/>
      <c r="Q160" s="216"/>
      <c r="R160" s="216"/>
      <c r="S160" s="216"/>
      <c r="T160" s="217"/>
      <c r="AT160" s="218" t="s">
        <v>149</v>
      </c>
      <c r="AU160" s="218" t="s">
        <v>84</v>
      </c>
      <c r="AV160" s="13" t="s">
        <v>84</v>
      </c>
      <c r="AW160" s="13" t="s">
        <v>30</v>
      </c>
      <c r="AX160" s="13" t="s">
        <v>73</v>
      </c>
      <c r="AY160" s="218" t="s">
        <v>137</v>
      </c>
    </row>
    <row r="161" spans="1:65" s="14" customFormat="1" ht="11.25">
      <c r="B161" s="219"/>
      <c r="C161" s="220"/>
      <c r="D161" s="209" t="s">
        <v>149</v>
      </c>
      <c r="E161" s="221" t="s">
        <v>1</v>
      </c>
      <c r="F161" s="222" t="s">
        <v>151</v>
      </c>
      <c r="G161" s="220"/>
      <c r="H161" s="223">
        <v>4.8000000000000001E-2</v>
      </c>
      <c r="I161" s="224"/>
      <c r="J161" s="220"/>
      <c r="K161" s="220"/>
      <c r="L161" s="225"/>
      <c r="M161" s="226"/>
      <c r="N161" s="227"/>
      <c r="O161" s="227"/>
      <c r="P161" s="227"/>
      <c r="Q161" s="227"/>
      <c r="R161" s="227"/>
      <c r="S161" s="227"/>
      <c r="T161" s="228"/>
      <c r="AT161" s="229" t="s">
        <v>149</v>
      </c>
      <c r="AU161" s="229" t="s">
        <v>84</v>
      </c>
      <c r="AV161" s="14" t="s">
        <v>147</v>
      </c>
      <c r="AW161" s="14" t="s">
        <v>30</v>
      </c>
      <c r="AX161" s="14" t="s">
        <v>80</v>
      </c>
      <c r="AY161" s="229" t="s">
        <v>137</v>
      </c>
    </row>
    <row r="162" spans="1:65" s="2" customFormat="1" ht="21.75" customHeight="1">
      <c r="A162" s="35"/>
      <c r="B162" s="36"/>
      <c r="C162" s="193" t="s">
        <v>228</v>
      </c>
      <c r="D162" s="193" t="s">
        <v>142</v>
      </c>
      <c r="E162" s="194" t="s">
        <v>707</v>
      </c>
      <c r="F162" s="195" t="s">
        <v>708</v>
      </c>
      <c r="G162" s="196" t="s">
        <v>571</v>
      </c>
      <c r="H162" s="262"/>
      <c r="I162" s="198"/>
      <c r="J162" s="199">
        <f>ROUND(I162*H162,2)</f>
        <v>0</v>
      </c>
      <c r="K162" s="200"/>
      <c r="L162" s="40"/>
      <c r="M162" s="201" t="s">
        <v>1</v>
      </c>
      <c r="N162" s="202" t="s">
        <v>39</v>
      </c>
      <c r="O162" s="72"/>
      <c r="P162" s="203">
        <f>O162*H162</f>
        <v>0</v>
      </c>
      <c r="Q162" s="203">
        <v>0</v>
      </c>
      <c r="R162" s="203">
        <f>Q162*H162</f>
        <v>0</v>
      </c>
      <c r="S162" s="203">
        <v>0</v>
      </c>
      <c r="T162" s="20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5" t="s">
        <v>243</v>
      </c>
      <c r="AT162" s="205" t="s">
        <v>142</v>
      </c>
      <c r="AU162" s="205" t="s">
        <v>84</v>
      </c>
      <c r="AY162" s="18" t="s">
        <v>137</v>
      </c>
      <c r="BE162" s="206">
        <f>IF(N162="základní",J162,0)</f>
        <v>0</v>
      </c>
      <c r="BF162" s="206">
        <f>IF(N162="snížená",J162,0)</f>
        <v>0</v>
      </c>
      <c r="BG162" s="206">
        <f>IF(N162="zákl. přenesená",J162,0)</f>
        <v>0</v>
      </c>
      <c r="BH162" s="206">
        <f>IF(N162="sníž. přenesená",J162,0)</f>
        <v>0</v>
      </c>
      <c r="BI162" s="206">
        <f>IF(N162="nulová",J162,0)</f>
        <v>0</v>
      </c>
      <c r="BJ162" s="18" t="s">
        <v>84</v>
      </c>
      <c r="BK162" s="206">
        <f>ROUND(I162*H162,2)</f>
        <v>0</v>
      </c>
      <c r="BL162" s="18" t="s">
        <v>243</v>
      </c>
      <c r="BM162" s="205" t="s">
        <v>709</v>
      </c>
    </row>
    <row r="163" spans="1:65" s="12" customFormat="1" ht="22.9" customHeight="1">
      <c r="B163" s="177"/>
      <c r="C163" s="178"/>
      <c r="D163" s="179" t="s">
        <v>72</v>
      </c>
      <c r="E163" s="191" t="s">
        <v>415</v>
      </c>
      <c r="F163" s="191" t="s">
        <v>416</v>
      </c>
      <c r="G163" s="178"/>
      <c r="H163" s="178"/>
      <c r="I163" s="181"/>
      <c r="J163" s="192">
        <f>BK163</f>
        <v>0</v>
      </c>
      <c r="K163" s="178"/>
      <c r="L163" s="183"/>
      <c r="M163" s="184"/>
      <c r="N163" s="185"/>
      <c r="O163" s="185"/>
      <c r="P163" s="186">
        <f>SUM(P164:P181)</f>
        <v>0</v>
      </c>
      <c r="Q163" s="185"/>
      <c r="R163" s="186">
        <f>SUM(R164:R181)</f>
        <v>1.4544E-2</v>
      </c>
      <c r="S163" s="185"/>
      <c r="T163" s="187">
        <f>SUM(T164:T181)</f>
        <v>0</v>
      </c>
      <c r="AR163" s="188" t="s">
        <v>84</v>
      </c>
      <c r="AT163" s="189" t="s">
        <v>72</v>
      </c>
      <c r="AU163" s="189" t="s">
        <v>80</v>
      </c>
      <c r="AY163" s="188" t="s">
        <v>137</v>
      </c>
      <c r="BK163" s="190">
        <f>SUM(BK164:BK181)</f>
        <v>0</v>
      </c>
    </row>
    <row r="164" spans="1:65" s="2" customFormat="1" ht="21.75" customHeight="1">
      <c r="A164" s="35"/>
      <c r="B164" s="36"/>
      <c r="C164" s="193" t="s">
        <v>234</v>
      </c>
      <c r="D164" s="193" t="s">
        <v>142</v>
      </c>
      <c r="E164" s="194" t="s">
        <v>710</v>
      </c>
      <c r="F164" s="195" t="s">
        <v>711</v>
      </c>
      <c r="G164" s="196" t="s">
        <v>310</v>
      </c>
      <c r="H164" s="197">
        <v>3</v>
      </c>
      <c r="I164" s="198"/>
      <c r="J164" s="199">
        <f>ROUND(I164*H164,2)</f>
        <v>0</v>
      </c>
      <c r="K164" s="200"/>
      <c r="L164" s="40"/>
      <c r="M164" s="201" t="s">
        <v>1</v>
      </c>
      <c r="N164" s="202" t="s">
        <v>39</v>
      </c>
      <c r="O164" s="72"/>
      <c r="P164" s="203">
        <f>O164*H164</f>
        <v>0</v>
      </c>
      <c r="Q164" s="203">
        <v>1.08E-3</v>
      </c>
      <c r="R164" s="203">
        <f>Q164*H164</f>
        <v>3.2399999999999998E-3</v>
      </c>
      <c r="S164" s="203">
        <v>0</v>
      </c>
      <c r="T164" s="204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5" t="s">
        <v>243</v>
      </c>
      <c r="AT164" s="205" t="s">
        <v>142</v>
      </c>
      <c r="AU164" s="205" t="s">
        <v>84</v>
      </c>
      <c r="AY164" s="18" t="s">
        <v>137</v>
      </c>
      <c r="BE164" s="206">
        <f>IF(N164="základní",J164,0)</f>
        <v>0</v>
      </c>
      <c r="BF164" s="206">
        <f>IF(N164="snížená",J164,0)</f>
        <v>0</v>
      </c>
      <c r="BG164" s="206">
        <f>IF(N164="zákl. přenesená",J164,0)</f>
        <v>0</v>
      </c>
      <c r="BH164" s="206">
        <f>IF(N164="sníž. přenesená",J164,0)</f>
        <v>0</v>
      </c>
      <c r="BI164" s="206">
        <f>IF(N164="nulová",J164,0)</f>
        <v>0</v>
      </c>
      <c r="BJ164" s="18" t="s">
        <v>84</v>
      </c>
      <c r="BK164" s="206">
        <f>ROUND(I164*H164,2)</f>
        <v>0</v>
      </c>
      <c r="BL164" s="18" t="s">
        <v>243</v>
      </c>
      <c r="BM164" s="205" t="s">
        <v>712</v>
      </c>
    </row>
    <row r="165" spans="1:65" s="13" customFormat="1" ht="11.25">
      <c r="B165" s="207"/>
      <c r="C165" s="208"/>
      <c r="D165" s="209" t="s">
        <v>149</v>
      </c>
      <c r="E165" s="210" t="s">
        <v>1</v>
      </c>
      <c r="F165" s="211" t="s">
        <v>713</v>
      </c>
      <c r="G165" s="208"/>
      <c r="H165" s="212">
        <v>3</v>
      </c>
      <c r="I165" s="213"/>
      <c r="J165" s="208"/>
      <c r="K165" s="208"/>
      <c r="L165" s="214"/>
      <c r="M165" s="215"/>
      <c r="N165" s="216"/>
      <c r="O165" s="216"/>
      <c r="P165" s="216"/>
      <c r="Q165" s="216"/>
      <c r="R165" s="216"/>
      <c r="S165" s="216"/>
      <c r="T165" s="217"/>
      <c r="AT165" s="218" t="s">
        <v>149</v>
      </c>
      <c r="AU165" s="218" t="s">
        <v>84</v>
      </c>
      <c r="AV165" s="13" t="s">
        <v>84</v>
      </c>
      <c r="AW165" s="13" t="s">
        <v>30</v>
      </c>
      <c r="AX165" s="13" t="s">
        <v>73</v>
      </c>
      <c r="AY165" s="218" t="s">
        <v>137</v>
      </c>
    </row>
    <row r="166" spans="1:65" s="14" customFormat="1" ht="11.25">
      <c r="B166" s="219"/>
      <c r="C166" s="220"/>
      <c r="D166" s="209" t="s">
        <v>149</v>
      </c>
      <c r="E166" s="221" t="s">
        <v>1</v>
      </c>
      <c r="F166" s="222" t="s">
        <v>151</v>
      </c>
      <c r="G166" s="220"/>
      <c r="H166" s="223">
        <v>3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149</v>
      </c>
      <c r="AU166" s="229" t="s">
        <v>84</v>
      </c>
      <c r="AV166" s="14" t="s">
        <v>147</v>
      </c>
      <c r="AW166" s="14" t="s">
        <v>30</v>
      </c>
      <c r="AX166" s="14" t="s">
        <v>80</v>
      </c>
      <c r="AY166" s="229" t="s">
        <v>137</v>
      </c>
    </row>
    <row r="167" spans="1:65" s="2" customFormat="1" ht="21.75" customHeight="1">
      <c r="A167" s="35"/>
      <c r="B167" s="36"/>
      <c r="C167" s="193" t="s">
        <v>8</v>
      </c>
      <c r="D167" s="193" t="s">
        <v>142</v>
      </c>
      <c r="E167" s="194" t="s">
        <v>714</v>
      </c>
      <c r="F167" s="195" t="s">
        <v>715</v>
      </c>
      <c r="G167" s="196" t="s">
        <v>310</v>
      </c>
      <c r="H167" s="197">
        <v>1</v>
      </c>
      <c r="I167" s="198"/>
      <c r="J167" s="199">
        <f>ROUND(I167*H167,2)</f>
        <v>0</v>
      </c>
      <c r="K167" s="200"/>
      <c r="L167" s="40"/>
      <c r="M167" s="201" t="s">
        <v>1</v>
      </c>
      <c r="N167" s="202" t="s">
        <v>39</v>
      </c>
      <c r="O167" s="72"/>
      <c r="P167" s="203">
        <f>O167*H167</f>
        <v>0</v>
      </c>
      <c r="Q167" s="203">
        <v>8.4999999999999995E-4</v>
      </c>
      <c r="R167" s="203">
        <f>Q167*H167</f>
        <v>8.4999999999999995E-4</v>
      </c>
      <c r="S167" s="203">
        <v>0</v>
      </c>
      <c r="T167" s="204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5" t="s">
        <v>243</v>
      </c>
      <c r="AT167" s="205" t="s">
        <v>142</v>
      </c>
      <c r="AU167" s="205" t="s">
        <v>84</v>
      </c>
      <c r="AY167" s="18" t="s">
        <v>137</v>
      </c>
      <c r="BE167" s="206">
        <f>IF(N167="základní",J167,0)</f>
        <v>0</v>
      </c>
      <c r="BF167" s="206">
        <f>IF(N167="snížená",J167,0)</f>
        <v>0</v>
      </c>
      <c r="BG167" s="206">
        <f>IF(N167="zákl. přenesená",J167,0)</f>
        <v>0</v>
      </c>
      <c r="BH167" s="206">
        <f>IF(N167="sníž. přenesená",J167,0)</f>
        <v>0</v>
      </c>
      <c r="BI167" s="206">
        <f>IF(N167="nulová",J167,0)</f>
        <v>0</v>
      </c>
      <c r="BJ167" s="18" t="s">
        <v>84</v>
      </c>
      <c r="BK167" s="206">
        <f>ROUND(I167*H167,2)</f>
        <v>0</v>
      </c>
      <c r="BL167" s="18" t="s">
        <v>243</v>
      </c>
      <c r="BM167" s="205" t="s">
        <v>716</v>
      </c>
    </row>
    <row r="168" spans="1:65" s="13" customFormat="1" ht="11.25">
      <c r="B168" s="207"/>
      <c r="C168" s="208"/>
      <c r="D168" s="209" t="s">
        <v>149</v>
      </c>
      <c r="E168" s="210" t="s">
        <v>1</v>
      </c>
      <c r="F168" s="211" t="s">
        <v>80</v>
      </c>
      <c r="G168" s="208"/>
      <c r="H168" s="212">
        <v>1</v>
      </c>
      <c r="I168" s="213"/>
      <c r="J168" s="208"/>
      <c r="K168" s="208"/>
      <c r="L168" s="214"/>
      <c r="M168" s="215"/>
      <c r="N168" s="216"/>
      <c r="O168" s="216"/>
      <c r="P168" s="216"/>
      <c r="Q168" s="216"/>
      <c r="R168" s="216"/>
      <c r="S168" s="216"/>
      <c r="T168" s="217"/>
      <c r="AT168" s="218" t="s">
        <v>149</v>
      </c>
      <c r="AU168" s="218" t="s">
        <v>84</v>
      </c>
      <c r="AV168" s="13" t="s">
        <v>84</v>
      </c>
      <c r="AW168" s="13" t="s">
        <v>30</v>
      </c>
      <c r="AX168" s="13" t="s">
        <v>73</v>
      </c>
      <c r="AY168" s="218" t="s">
        <v>137</v>
      </c>
    </row>
    <row r="169" spans="1:65" s="14" customFormat="1" ht="11.25">
      <c r="B169" s="219"/>
      <c r="C169" s="220"/>
      <c r="D169" s="209" t="s">
        <v>149</v>
      </c>
      <c r="E169" s="221" t="s">
        <v>1</v>
      </c>
      <c r="F169" s="222" t="s">
        <v>151</v>
      </c>
      <c r="G169" s="220"/>
      <c r="H169" s="223">
        <v>1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AT169" s="229" t="s">
        <v>149</v>
      </c>
      <c r="AU169" s="229" t="s">
        <v>84</v>
      </c>
      <c r="AV169" s="14" t="s">
        <v>147</v>
      </c>
      <c r="AW169" s="14" t="s">
        <v>30</v>
      </c>
      <c r="AX169" s="14" t="s">
        <v>80</v>
      </c>
      <c r="AY169" s="229" t="s">
        <v>137</v>
      </c>
    </row>
    <row r="170" spans="1:65" s="2" customFormat="1" ht="33" customHeight="1">
      <c r="A170" s="35"/>
      <c r="B170" s="36"/>
      <c r="C170" s="193" t="s">
        <v>243</v>
      </c>
      <c r="D170" s="193" t="s">
        <v>142</v>
      </c>
      <c r="E170" s="194" t="s">
        <v>717</v>
      </c>
      <c r="F170" s="195" t="s">
        <v>718</v>
      </c>
      <c r="G170" s="196" t="s">
        <v>310</v>
      </c>
      <c r="H170" s="197">
        <v>2</v>
      </c>
      <c r="I170" s="198"/>
      <c r="J170" s="199">
        <f>ROUND(I170*H170,2)</f>
        <v>0</v>
      </c>
      <c r="K170" s="200"/>
      <c r="L170" s="40"/>
      <c r="M170" s="201" t="s">
        <v>1</v>
      </c>
      <c r="N170" s="202" t="s">
        <v>39</v>
      </c>
      <c r="O170" s="72"/>
      <c r="P170" s="203">
        <f>O170*H170</f>
        <v>0</v>
      </c>
      <c r="Q170" s="203">
        <v>1.49E-3</v>
      </c>
      <c r="R170" s="203">
        <f>Q170*H170</f>
        <v>2.98E-3</v>
      </c>
      <c r="S170" s="203">
        <v>0</v>
      </c>
      <c r="T170" s="20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5" t="s">
        <v>243</v>
      </c>
      <c r="AT170" s="205" t="s">
        <v>142</v>
      </c>
      <c r="AU170" s="205" t="s">
        <v>84</v>
      </c>
      <c r="AY170" s="18" t="s">
        <v>137</v>
      </c>
      <c r="BE170" s="206">
        <f>IF(N170="základní",J170,0)</f>
        <v>0</v>
      </c>
      <c r="BF170" s="206">
        <f>IF(N170="snížená",J170,0)</f>
        <v>0</v>
      </c>
      <c r="BG170" s="206">
        <f>IF(N170="zákl. přenesená",J170,0)</f>
        <v>0</v>
      </c>
      <c r="BH170" s="206">
        <f>IF(N170="sníž. přenesená",J170,0)</f>
        <v>0</v>
      </c>
      <c r="BI170" s="206">
        <f>IF(N170="nulová",J170,0)</f>
        <v>0</v>
      </c>
      <c r="BJ170" s="18" t="s">
        <v>84</v>
      </c>
      <c r="BK170" s="206">
        <f>ROUND(I170*H170,2)</f>
        <v>0</v>
      </c>
      <c r="BL170" s="18" t="s">
        <v>243</v>
      </c>
      <c r="BM170" s="205" t="s">
        <v>719</v>
      </c>
    </row>
    <row r="171" spans="1:65" s="13" customFormat="1" ht="11.25">
      <c r="B171" s="207"/>
      <c r="C171" s="208"/>
      <c r="D171" s="209" t="s">
        <v>149</v>
      </c>
      <c r="E171" s="210" t="s">
        <v>1</v>
      </c>
      <c r="F171" s="211" t="s">
        <v>84</v>
      </c>
      <c r="G171" s="208"/>
      <c r="H171" s="212">
        <v>2</v>
      </c>
      <c r="I171" s="213"/>
      <c r="J171" s="208"/>
      <c r="K171" s="208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149</v>
      </c>
      <c r="AU171" s="218" t="s">
        <v>84</v>
      </c>
      <c r="AV171" s="13" t="s">
        <v>84</v>
      </c>
      <c r="AW171" s="13" t="s">
        <v>30</v>
      </c>
      <c r="AX171" s="13" t="s">
        <v>73</v>
      </c>
      <c r="AY171" s="218" t="s">
        <v>137</v>
      </c>
    </row>
    <row r="172" spans="1:65" s="14" customFormat="1" ht="11.25">
      <c r="B172" s="219"/>
      <c r="C172" s="220"/>
      <c r="D172" s="209" t="s">
        <v>149</v>
      </c>
      <c r="E172" s="221" t="s">
        <v>1</v>
      </c>
      <c r="F172" s="222" t="s">
        <v>151</v>
      </c>
      <c r="G172" s="220"/>
      <c r="H172" s="223">
        <v>2</v>
      </c>
      <c r="I172" s="224"/>
      <c r="J172" s="220"/>
      <c r="K172" s="220"/>
      <c r="L172" s="225"/>
      <c r="M172" s="226"/>
      <c r="N172" s="227"/>
      <c r="O172" s="227"/>
      <c r="P172" s="227"/>
      <c r="Q172" s="227"/>
      <c r="R172" s="227"/>
      <c r="S172" s="227"/>
      <c r="T172" s="228"/>
      <c r="AT172" s="229" t="s">
        <v>149</v>
      </c>
      <c r="AU172" s="229" t="s">
        <v>84</v>
      </c>
      <c r="AV172" s="14" t="s">
        <v>147</v>
      </c>
      <c r="AW172" s="14" t="s">
        <v>30</v>
      </c>
      <c r="AX172" s="14" t="s">
        <v>80</v>
      </c>
      <c r="AY172" s="229" t="s">
        <v>137</v>
      </c>
    </row>
    <row r="173" spans="1:65" s="2" customFormat="1" ht="21.75" customHeight="1">
      <c r="A173" s="35"/>
      <c r="B173" s="36"/>
      <c r="C173" s="193" t="s">
        <v>247</v>
      </c>
      <c r="D173" s="193" t="s">
        <v>142</v>
      </c>
      <c r="E173" s="194" t="s">
        <v>720</v>
      </c>
      <c r="F173" s="195" t="s">
        <v>721</v>
      </c>
      <c r="G173" s="196" t="s">
        <v>310</v>
      </c>
      <c r="H173" s="197">
        <v>1.1000000000000001</v>
      </c>
      <c r="I173" s="198"/>
      <c r="J173" s="199">
        <f>ROUND(I173*H173,2)</f>
        <v>0</v>
      </c>
      <c r="K173" s="200"/>
      <c r="L173" s="40"/>
      <c r="M173" s="201" t="s">
        <v>1</v>
      </c>
      <c r="N173" s="202" t="s">
        <v>39</v>
      </c>
      <c r="O173" s="72"/>
      <c r="P173" s="203">
        <f>O173*H173</f>
        <v>0</v>
      </c>
      <c r="Q173" s="203">
        <v>2.14E-3</v>
      </c>
      <c r="R173" s="203">
        <f>Q173*H173</f>
        <v>2.3540000000000002E-3</v>
      </c>
      <c r="S173" s="203">
        <v>0</v>
      </c>
      <c r="T173" s="20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5" t="s">
        <v>243</v>
      </c>
      <c r="AT173" s="205" t="s">
        <v>142</v>
      </c>
      <c r="AU173" s="205" t="s">
        <v>84</v>
      </c>
      <c r="AY173" s="18" t="s">
        <v>137</v>
      </c>
      <c r="BE173" s="206">
        <f>IF(N173="základní",J173,0)</f>
        <v>0</v>
      </c>
      <c r="BF173" s="206">
        <f>IF(N173="snížená",J173,0)</f>
        <v>0</v>
      </c>
      <c r="BG173" s="206">
        <f>IF(N173="zákl. přenesená",J173,0)</f>
        <v>0</v>
      </c>
      <c r="BH173" s="206">
        <f>IF(N173="sníž. přenesená",J173,0)</f>
        <v>0</v>
      </c>
      <c r="BI173" s="206">
        <f>IF(N173="nulová",J173,0)</f>
        <v>0</v>
      </c>
      <c r="BJ173" s="18" t="s">
        <v>84</v>
      </c>
      <c r="BK173" s="206">
        <f>ROUND(I173*H173,2)</f>
        <v>0</v>
      </c>
      <c r="BL173" s="18" t="s">
        <v>243</v>
      </c>
      <c r="BM173" s="205" t="s">
        <v>722</v>
      </c>
    </row>
    <row r="174" spans="1:65" s="13" customFormat="1" ht="11.25">
      <c r="B174" s="207"/>
      <c r="C174" s="208"/>
      <c r="D174" s="209" t="s">
        <v>149</v>
      </c>
      <c r="E174" s="210" t="s">
        <v>1</v>
      </c>
      <c r="F174" s="211" t="s">
        <v>723</v>
      </c>
      <c r="G174" s="208"/>
      <c r="H174" s="212">
        <v>1.1000000000000001</v>
      </c>
      <c r="I174" s="213"/>
      <c r="J174" s="208"/>
      <c r="K174" s="208"/>
      <c r="L174" s="214"/>
      <c r="M174" s="215"/>
      <c r="N174" s="216"/>
      <c r="O174" s="216"/>
      <c r="P174" s="216"/>
      <c r="Q174" s="216"/>
      <c r="R174" s="216"/>
      <c r="S174" s="216"/>
      <c r="T174" s="217"/>
      <c r="AT174" s="218" t="s">
        <v>149</v>
      </c>
      <c r="AU174" s="218" t="s">
        <v>84</v>
      </c>
      <c r="AV174" s="13" t="s">
        <v>84</v>
      </c>
      <c r="AW174" s="13" t="s">
        <v>30</v>
      </c>
      <c r="AX174" s="13" t="s">
        <v>73</v>
      </c>
      <c r="AY174" s="218" t="s">
        <v>137</v>
      </c>
    </row>
    <row r="175" spans="1:65" s="14" customFormat="1" ht="11.25">
      <c r="B175" s="219"/>
      <c r="C175" s="220"/>
      <c r="D175" s="209" t="s">
        <v>149</v>
      </c>
      <c r="E175" s="221" t="s">
        <v>1</v>
      </c>
      <c r="F175" s="222" t="s">
        <v>151</v>
      </c>
      <c r="G175" s="220"/>
      <c r="H175" s="223">
        <v>1.1000000000000001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AT175" s="229" t="s">
        <v>149</v>
      </c>
      <c r="AU175" s="229" t="s">
        <v>84</v>
      </c>
      <c r="AV175" s="14" t="s">
        <v>147</v>
      </c>
      <c r="AW175" s="14" t="s">
        <v>30</v>
      </c>
      <c r="AX175" s="14" t="s">
        <v>80</v>
      </c>
      <c r="AY175" s="229" t="s">
        <v>137</v>
      </c>
    </row>
    <row r="176" spans="1:65" s="2" customFormat="1" ht="21.75" customHeight="1">
      <c r="A176" s="35"/>
      <c r="B176" s="36"/>
      <c r="C176" s="193" t="s">
        <v>255</v>
      </c>
      <c r="D176" s="193" t="s">
        <v>142</v>
      </c>
      <c r="E176" s="194" t="s">
        <v>724</v>
      </c>
      <c r="F176" s="195" t="s">
        <v>725</v>
      </c>
      <c r="G176" s="196" t="s">
        <v>177</v>
      </c>
      <c r="H176" s="197">
        <v>1</v>
      </c>
      <c r="I176" s="198"/>
      <c r="J176" s="199">
        <f>ROUND(I176*H176,2)</f>
        <v>0</v>
      </c>
      <c r="K176" s="200"/>
      <c r="L176" s="40"/>
      <c r="M176" s="201" t="s">
        <v>1</v>
      </c>
      <c r="N176" s="202" t="s">
        <v>39</v>
      </c>
      <c r="O176" s="72"/>
      <c r="P176" s="203">
        <f>O176*H176</f>
        <v>0</v>
      </c>
      <c r="Q176" s="203">
        <v>2.9E-4</v>
      </c>
      <c r="R176" s="203">
        <f>Q176*H176</f>
        <v>2.9E-4</v>
      </c>
      <c r="S176" s="203">
        <v>0</v>
      </c>
      <c r="T176" s="20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5" t="s">
        <v>243</v>
      </c>
      <c r="AT176" s="205" t="s">
        <v>142</v>
      </c>
      <c r="AU176" s="205" t="s">
        <v>84</v>
      </c>
      <c r="AY176" s="18" t="s">
        <v>137</v>
      </c>
      <c r="BE176" s="206">
        <f>IF(N176="základní",J176,0)</f>
        <v>0</v>
      </c>
      <c r="BF176" s="206">
        <f>IF(N176="snížená",J176,0)</f>
        <v>0</v>
      </c>
      <c r="BG176" s="206">
        <f>IF(N176="zákl. přenesená",J176,0)</f>
        <v>0</v>
      </c>
      <c r="BH176" s="206">
        <f>IF(N176="sníž. přenesená",J176,0)</f>
        <v>0</v>
      </c>
      <c r="BI176" s="206">
        <f>IF(N176="nulová",J176,0)</f>
        <v>0</v>
      </c>
      <c r="BJ176" s="18" t="s">
        <v>84</v>
      </c>
      <c r="BK176" s="206">
        <f>ROUND(I176*H176,2)</f>
        <v>0</v>
      </c>
      <c r="BL176" s="18" t="s">
        <v>243</v>
      </c>
      <c r="BM176" s="205" t="s">
        <v>726</v>
      </c>
    </row>
    <row r="177" spans="1:65" s="13" customFormat="1" ht="11.25">
      <c r="B177" s="207"/>
      <c r="C177" s="208"/>
      <c r="D177" s="209" t="s">
        <v>149</v>
      </c>
      <c r="E177" s="210" t="s">
        <v>1</v>
      </c>
      <c r="F177" s="211" t="s">
        <v>80</v>
      </c>
      <c r="G177" s="208"/>
      <c r="H177" s="212">
        <v>1</v>
      </c>
      <c r="I177" s="213"/>
      <c r="J177" s="208"/>
      <c r="K177" s="208"/>
      <c r="L177" s="214"/>
      <c r="M177" s="215"/>
      <c r="N177" s="216"/>
      <c r="O177" s="216"/>
      <c r="P177" s="216"/>
      <c r="Q177" s="216"/>
      <c r="R177" s="216"/>
      <c r="S177" s="216"/>
      <c r="T177" s="217"/>
      <c r="AT177" s="218" t="s">
        <v>149</v>
      </c>
      <c r="AU177" s="218" t="s">
        <v>84</v>
      </c>
      <c r="AV177" s="13" t="s">
        <v>84</v>
      </c>
      <c r="AW177" s="13" t="s">
        <v>30</v>
      </c>
      <c r="AX177" s="13" t="s">
        <v>80</v>
      </c>
      <c r="AY177" s="218" t="s">
        <v>137</v>
      </c>
    </row>
    <row r="178" spans="1:65" s="2" customFormat="1" ht="21.75" customHeight="1">
      <c r="A178" s="35"/>
      <c r="B178" s="36"/>
      <c r="C178" s="193" t="s">
        <v>260</v>
      </c>
      <c r="D178" s="193" t="s">
        <v>142</v>
      </c>
      <c r="E178" s="194" t="s">
        <v>727</v>
      </c>
      <c r="F178" s="195" t="s">
        <v>728</v>
      </c>
      <c r="G178" s="196" t="s">
        <v>310</v>
      </c>
      <c r="H178" s="197">
        <v>2.2999999999999998</v>
      </c>
      <c r="I178" s="198"/>
      <c r="J178" s="199">
        <f>ROUND(I178*H178,2)</f>
        <v>0</v>
      </c>
      <c r="K178" s="200"/>
      <c r="L178" s="40"/>
      <c r="M178" s="201" t="s">
        <v>1</v>
      </c>
      <c r="N178" s="202" t="s">
        <v>39</v>
      </c>
      <c r="O178" s="72"/>
      <c r="P178" s="203">
        <f>O178*H178</f>
        <v>0</v>
      </c>
      <c r="Q178" s="203">
        <v>2.0999999999999999E-3</v>
      </c>
      <c r="R178" s="203">
        <f>Q178*H178</f>
        <v>4.8299999999999992E-3</v>
      </c>
      <c r="S178" s="203">
        <v>0</v>
      </c>
      <c r="T178" s="20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5" t="s">
        <v>243</v>
      </c>
      <c r="AT178" s="205" t="s">
        <v>142</v>
      </c>
      <c r="AU178" s="205" t="s">
        <v>84</v>
      </c>
      <c r="AY178" s="18" t="s">
        <v>137</v>
      </c>
      <c r="BE178" s="206">
        <f>IF(N178="základní",J178,0)</f>
        <v>0</v>
      </c>
      <c r="BF178" s="206">
        <f>IF(N178="snížená",J178,0)</f>
        <v>0</v>
      </c>
      <c r="BG178" s="206">
        <f>IF(N178="zákl. přenesená",J178,0)</f>
        <v>0</v>
      </c>
      <c r="BH178" s="206">
        <f>IF(N178="sníž. přenesená",J178,0)</f>
        <v>0</v>
      </c>
      <c r="BI178" s="206">
        <f>IF(N178="nulová",J178,0)</f>
        <v>0</v>
      </c>
      <c r="BJ178" s="18" t="s">
        <v>84</v>
      </c>
      <c r="BK178" s="206">
        <f>ROUND(I178*H178,2)</f>
        <v>0</v>
      </c>
      <c r="BL178" s="18" t="s">
        <v>243</v>
      </c>
      <c r="BM178" s="205" t="s">
        <v>729</v>
      </c>
    </row>
    <row r="179" spans="1:65" s="13" customFormat="1" ht="11.25">
      <c r="B179" s="207"/>
      <c r="C179" s="208"/>
      <c r="D179" s="209" t="s">
        <v>149</v>
      </c>
      <c r="E179" s="210" t="s">
        <v>1</v>
      </c>
      <c r="F179" s="211" t="s">
        <v>730</v>
      </c>
      <c r="G179" s="208"/>
      <c r="H179" s="212">
        <v>2.2999999999999998</v>
      </c>
      <c r="I179" s="213"/>
      <c r="J179" s="208"/>
      <c r="K179" s="208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149</v>
      </c>
      <c r="AU179" s="218" t="s">
        <v>84</v>
      </c>
      <c r="AV179" s="13" t="s">
        <v>84</v>
      </c>
      <c r="AW179" s="13" t="s">
        <v>30</v>
      </c>
      <c r="AX179" s="13" t="s">
        <v>80</v>
      </c>
      <c r="AY179" s="218" t="s">
        <v>137</v>
      </c>
    </row>
    <row r="180" spans="1:65" s="2" customFormat="1" ht="21.75" customHeight="1">
      <c r="A180" s="35"/>
      <c r="B180" s="36"/>
      <c r="C180" s="193" t="s">
        <v>266</v>
      </c>
      <c r="D180" s="193" t="s">
        <v>142</v>
      </c>
      <c r="E180" s="194" t="s">
        <v>731</v>
      </c>
      <c r="F180" s="195" t="s">
        <v>732</v>
      </c>
      <c r="G180" s="196" t="s">
        <v>237</v>
      </c>
      <c r="H180" s="197">
        <v>1.4999999999999999E-2</v>
      </c>
      <c r="I180" s="198"/>
      <c r="J180" s="199">
        <f>ROUND(I180*H180,2)</f>
        <v>0</v>
      </c>
      <c r="K180" s="200"/>
      <c r="L180" s="40"/>
      <c r="M180" s="201" t="s">
        <v>1</v>
      </c>
      <c r="N180" s="202" t="s">
        <v>39</v>
      </c>
      <c r="O180" s="72"/>
      <c r="P180" s="203">
        <f>O180*H180</f>
        <v>0</v>
      </c>
      <c r="Q180" s="203">
        <v>0</v>
      </c>
      <c r="R180" s="203">
        <f>Q180*H180</f>
        <v>0</v>
      </c>
      <c r="S180" s="203">
        <v>0</v>
      </c>
      <c r="T180" s="204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5" t="s">
        <v>243</v>
      </c>
      <c r="AT180" s="205" t="s">
        <v>142</v>
      </c>
      <c r="AU180" s="205" t="s">
        <v>84</v>
      </c>
      <c r="AY180" s="18" t="s">
        <v>137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18" t="s">
        <v>84</v>
      </c>
      <c r="BK180" s="206">
        <f>ROUND(I180*H180,2)</f>
        <v>0</v>
      </c>
      <c r="BL180" s="18" t="s">
        <v>243</v>
      </c>
      <c r="BM180" s="205" t="s">
        <v>733</v>
      </c>
    </row>
    <row r="181" spans="1:65" s="2" customFormat="1" ht="21.75" customHeight="1">
      <c r="A181" s="35"/>
      <c r="B181" s="36"/>
      <c r="C181" s="193" t="s">
        <v>7</v>
      </c>
      <c r="D181" s="193" t="s">
        <v>142</v>
      </c>
      <c r="E181" s="194" t="s">
        <v>438</v>
      </c>
      <c r="F181" s="195" t="s">
        <v>439</v>
      </c>
      <c r="G181" s="196" t="s">
        <v>237</v>
      </c>
      <c r="H181" s="197">
        <v>1.4999999999999999E-2</v>
      </c>
      <c r="I181" s="198"/>
      <c r="J181" s="199">
        <f>ROUND(I181*H181,2)</f>
        <v>0</v>
      </c>
      <c r="K181" s="200"/>
      <c r="L181" s="40"/>
      <c r="M181" s="201" t="s">
        <v>1</v>
      </c>
      <c r="N181" s="202" t="s">
        <v>39</v>
      </c>
      <c r="O181" s="72"/>
      <c r="P181" s="203">
        <f>O181*H181</f>
        <v>0</v>
      </c>
      <c r="Q181" s="203">
        <v>0</v>
      </c>
      <c r="R181" s="203">
        <f>Q181*H181</f>
        <v>0</v>
      </c>
      <c r="S181" s="203">
        <v>0</v>
      </c>
      <c r="T181" s="204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5" t="s">
        <v>243</v>
      </c>
      <c r="AT181" s="205" t="s">
        <v>142</v>
      </c>
      <c r="AU181" s="205" t="s">
        <v>84</v>
      </c>
      <c r="AY181" s="18" t="s">
        <v>137</v>
      </c>
      <c r="BE181" s="206">
        <f>IF(N181="základní",J181,0)</f>
        <v>0</v>
      </c>
      <c r="BF181" s="206">
        <f>IF(N181="snížená",J181,0)</f>
        <v>0</v>
      </c>
      <c r="BG181" s="206">
        <f>IF(N181="zákl. přenesená",J181,0)</f>
        <v>0</v>
      </c>
      <c r="BH181" s="206">
        <f>IF(N181="sníž. přenesená",J181,0)</f>
        <v>0</v>
      </c>
      <c r="BI181" s="206">
        <f>IF(N181="nulová",J181,0)</f>
        <v>0</v>
      </c>
      <c r="BJ181" s="18" t="s">
        <v>84</v>
      </c>
      <c r="BK181" s="206">
        <f>ROUND(I181*H181,2)</f>
        <v>0</v>
      </c>
      <c r="BL181" s="18" t="s">
        <v>243</v>
      </c>
      <c r="BM181" s="205" t="s">
        <v>734</v>
      </c>
    </row>
    <row r="182" spans="1:65" s="12" customFormat="1" ht="22.9" customHeight="1">
      <c r="B182" s="177"/>
      <c r="C182" s="178"/>
      <c r="D182" s="179" t="s">
        <v>72</v>
      </c>
      <c r="E182" s="191" t="s">
        <v>597</v>
      </c>
      <c r="F182" s="191" t="s">
        <v>598</v>
      </c>
      <c r="G182" s="178"/>
      <c r="H182" s="178"/>
      <c r="I182" s="181"/>
      <c r="J182" s="192">
        <f>BK182</f>
        <v>0</v>
      </c>
      <c r="K182" s="178"/>
      <c r="L182" s="183"/>
      <c r="M182" s="184"/>
      <c r="N182" s="185"/>
      <c r="O182" s="185"/>
      <c r="P182" s="186">
        <f>SUM(P183:P200)</f>
        <v>0</v>
      </c>
      <c r="Q182" s="185"/>
      <c r="R182" s="186">
        <f>SUM(R183:R200)</f>
        <v>4.3639999999999998E-3</v>
      </c>
      <c r="S182" s="185"/>
      <c r="T182" s="187">
        <f>SUM(T183:T200)</f>
        <v>0</v>
      </c>
      <c r="AR182" s="188" t="s">
        <v>84</v>
      </c>
      <c r="AT182" s="189" t="s">
        <v>72</v>
      </c>
      <c r="AU182" s="189" t="s">
        <v>80</v>
      </c>
      <c r="AY182" s="188" t="s">
        <v>137</v>
      </c>
      <c r="BK182" s="190">
        <f>SUM(BK183:BK200)</f>
        <v>0</v>
      </c>
    </row>
    <row r="183" spans="1:65" s="2" customFormat="1" ht="21.75" customHeight="1">
      <c r="A183" s="35"/>
      <c r="B183" s="36"/>
      <c r="C183" s="193" t="s">
        <v>274</v>
      </c>
      <c r="D183" s="193" t="s">
        <v>142</v>
      </c>
      <c r="E183" s="194" t="s">
        <v>735</v>
      </c>
      <c r="F183" s="195" t="s">
        <v>736</v>
      </c>
      <c r="G183" s="196" t="s">
        <v>145</v>
      </c>
      <c r="H183" s="197">
        <v>8.64</v>
      </c>
      <c r="I183" s="198"/>
      <c r="J183" s="199">
        <f>ROUND(I183*H183,2)</f>
        <v>0</v>
      </c>
      <c r="K183" s="200"/>
      <c r="L183" s="40"/>
      <c r="M183" s="201" t="s">
        <v>1</v>
      </c>
      <c r="N183" s="202" t="s">
        <v>39</v>
      </c>
      <c r="O183" s="72"/>
      <c r="P183" s="203">
        <f>O183*H183</f>
        <v>0</v>
      </c>
      <c r="Q183" s="203">
        <v>2.2000000000000001E-4</v>
      </c>
      <c r="R183" s="203">
        <f>Q183*H183</f>
        <v>1.9008000000000002E-3</v>
      </c>
      <c r="S183" s="203">
        <v>0</v>
      </c>
      <c r="T183" s="204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5" t="s">
        <v>243</v>
      </c>
      <c r="AT183" s="205" t="s">
        <v>142</v>
      </c>
      <c r="AU183" s="205" t="s">
        <v>84</v>
      </c>
      <c r="AY183" s="18" t="s">
        <v>137</v>
      </c>
      <c r="BE183" s="206">
        <f>IF(N183="základní",J183,0)</f>
        <v>0</v>
      </c>
      <c r="BF183" s="206">
        <f>IF(N183="snížená",J183,0)</f>
        <v>0</v>
      </c>
      <c r="BG183" s="206">
        <f>IF(N183="zákl. přenesená",J183,0)</f>
        <v>0</v>
      </c>
      <c r="BH183" s="206">
        <f>IF(N183="sníž. přenesená",J183,0)</f>
        <v>0</v>
      </c>
      <c r="BI183" s="206">
        <f>IF(N183="nulová",J183,0)</f>
        <v>0</v>
      </c>
      <c r="BJ183" s="18" t="s">
        <v>84</v>
      </c>
      <c r="BK183" s="206">
        <f>ROUND(I183*H183,2)</f>
        <v>0</v>
      </c>
      <c r="BL183" s="18" t="s">
        <v>243</v>
      </c>
      <c r="BM183" s="205" t="s">
        <v>737</v>
      </c>
    </row>
    <row r="184" spans="1:65" s="13" customFormat="1" ht="11.25">
      <c r="B184" s="207"/>
      <c r="C184" s="208"/>
      <c r="D184" s="209" t="s">
        <v>149</v>
      </c>
      <c r="E184" s="210" t="s">
        <v>1</v>
      </c>
      <c r="F184" s="211" t="s">
        <v>738</v>
      </c>
      <c r="G184" s="208"/>
      <c r="H184" s="212">
        <v>2.08</v>
      </c>
      <c r="I184" s="213"/>
      <c r="J184" s="208"/>
      <c r="K184" s="208"/>
      <c r="L184" s="214"/>
      <c r="M184" s="215"/>
      <c r="N184" s="216"/>
      <c r="O184" s="216"/>
      <c r="P184" s="216"/>
      <c r="Q184" s="216"/>
      <c r="R184" s="216"/>
      <c r="S184" s="216"/>
      <c r="T184" s="217"/>
      <c r="AT184" s="218" t="s">
        <v>149</v>
      </c>
      <c r="AU184" s="218" t="s">
        <v>84</v>
      </c>
      <c r="AV184" s="13" t="s">
        <v>84</v>
      </c>
      <c r="AW184" s="13" t="s">
        <v>30</v>
      </c>
      <c r="AX184" s="13" t="s">
        <v>73</v>
      </c>
      <c r="AY184" s="218" t="s">
        <v>137</v>
      </c>
    </row>
    <row r="185" spans="1:65" s="14" customFormat="1" ht="11.25">
      <c r="B185" s="219"/>
      <c r="C185" s="220"/>
      <c r="D185" s="209" t="s">
        <v>149</v>
      </c>
      <c r="E185" s="221" t="s">
        <v>1</v>
      </c>
      <c r="F185" s="222" t="s">
        <v>151</v>
      </c>
      <c r="G185" s="220"/>
      <c r="H185" s="223">
        <v>2.08</v>
      </c>
      <c r="I185" s="224"/>
      <c r="J185" s="220"/>
      <c r="K185" s="220"/>
      <c r="L185" s="225"/>
      <c r="M185" s="226"/>
      <c r="N185" s="227"/>
      <c r="O185" s="227"/>
      <c r="P185" s="227"/>
      <c r="Q185" s="227"/>
      <c r="R185" s="227"/>
      <c r="S185" s="227"/>
      <c r="T185" s="228"/>
      <c r="AT185" s="229" t="s">
        <v>149</v>
      </c>
      <c r="AU185" s="229" t="s">
        <v>84</v>
      </c>
      <c r="AV185" s="14" t="s">
        <v>147</v>
      </c>
      <c r="AW185" s="14" t="s">
        <v>30</v>
      </c>
      <c r="AX185" s="14" t="s">
        <v>73</v>
      </c>
      <c r="AY185" s="229" t="s">
        <v>137</v>
      </c>
    </row>
    <row r="186" spans="1:65" s="13" customFormat="1" ht="11.25">
      <c r="B186" s="207"/>
      <c r="C186" s="208"/>
      <c r="D186" s="209" t="s">
        <v>149</v>
      </c>
      <c r="E186" s="210" t="s">
        <v>1</v>
      </c>
      <c r="F186" s="211" t="s">
        <v>739</v>
      </c>
      <c r="G186" s="208"/>
      <c r="H186" s="212">
        <v>6.56</v>
      </c>
      <c r="I186" s="213"/>
      <c r="J186" s="208"/>
      <c r="K186" s="208"/>
      <c r="L186" s="214"/>
      <c r="M186" s="215"/>
      <c r="N186" s="216"/>
      <c r="O186" s="216"/>
      <c r="P186" s="216"/>
      <c r="Q186" s="216"/>
      <c r="R186" s="216"/>
      <c r="S186" s="216"/>
      <c r="T186" s="217"/>
      <c r="AT186" s="218" t="s">
        <v>149</v>
      </c>
      <c r="AU186" s="218" t="s">
        <v>84</v>
      </c>
      <c r="AV186" s="13" t="s">
        <v>84</v>
      </c>
      <c r="AW186" s="13" t="s">
        <v>30</v>
      </c>
      <c r="AX186" s="13" t="s">
        <v>73</v>
      </c>
      <c r="AY186" s="218" t="s">
        <v>137</v>
      </c>
    </row>
    <row r="187" spans="1:65" s="14" customFormat="1" ht="11.25">
      <c r="B187" s="219"/>
      <c r="C187" s="220"/>
      <c r="D187" s="209" t="s">
        <v>149</v>
      </c>
      <c r="E187" s="221" t="s">
        <v>1</v>
      </c>
      <c r="F187" s="222" t="s">
        <v>151</v>
      </c>
      <c r="G187" s="220"/>
      <c r="H187" s="223">
        <v>6.56</v>
      </c>
      <c r="I187" s="224"/>
      <c r="J187" s="220"/>
      <c r="K187" s="220"/>
      <c r="L187" s="225"/>
      <c r="M187" s="226"/>
      <c r="N187" s="227"/>
      <c r="O187" s="227"/>
      <c r="P187" s="227"/>
      <c r="Q187" s="227"/>
      <c r="R187" s="227"/>
      <c r="S187" s="227"/>
      <c r="T187" s="228"/>
      <c r="AT187" s="229" t="s">
        <v>149</v>
      </c>
      <c r="AU187" s="229" t="s">
        <v>84</v>
      </c>
      <c r="AV187" s="14" t="s">
        <v>147</v>
      </c>
      <c r="AW187" s="14" t="s">
        <v>30</v>
      </c>
      <c r="AX187" s="14" t="s">
        <v>73</v>
      </c>
      <c r="AY187" s="229" t="s">
        <v>137</v>
      </c>
    </row>
    <row r="188" spans="1:65" s="16" customFormat="1" ht="11.25">
      <c r="B188" s="251"/>
      <c r="C188" s="252"/>
      <c r="D188" s="209" t="s">
        <v>149</v>
      </c>
      <c r="E188" s="253" t="s">
        <v>1</v>
      </c>
      <c r="F188" s="254" t="s">
        <v>202</v>
      </c>
      <c r="G188" s="252"/>
      <c r="H188" s="255">
        <v>8.64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AT188" s="261" t="s">
        <v>149</v>
      </c>
      <c r="AU188" s="261" t="s">
        <v>84</v>
      </c>
      <c r="AV188" s="16" t="s">
        <v>146</v>
      </c>
      <c r="AW188" s="16" t="s">
        <v>30</v>
      </c>
      <c r="AX188" s="16" t="s">
        <v>80</v>
      </c>
      <c r="AY188" s="261" t="s">
        <v>137</v>
      </c>
    </row>
    <row r="189" spans="1:65" s="2" customFormat="1" ht="21.75" customHeight="1">
      <c r="A189" s="35"/>
      <c r="B189" s="36"/>
      <c r="C189" s="193" t="s">
        <v>281</v>
      </c>
      <c r="D189" s="193" t="s">
        <v>142</v>
      </c>
      <c r="E189" s="194" t="s">
        <v>740</v>
      </c>
      <c r="F189" s="195" t="s">
        <v>741</v>
      </c>
      <c r="G189" s="196" t="s">
        <v>145</v>
      </c>
      <c r="H189" s="197">
        <v>8.64</v>
      </c>
      <c r="I189" s="198"/>
      <c r="J189" s="199">
        <f>ROUND(I189*H189,2)</f>
        <v>0</v>
      </c>
      <c r="K189" s="200"/>
      <c r="L189" s="40"/>
      <c r="M189" s="201" t="s">
        <v>1</v>
      </c>
      <c r="N189" s="202" t="s">
        <v>39</v>
      </c>
      <c r="O189" s="72"/>
      <c r="P189" s="203">
        <f>O189*H189</f>
        <v>0</v>
      </c>
      <c r="Q189" s="203">
        <v>1.2999999999999999E-4</v>
      </c>
      <c r="R189" s="203">
        <f>Q189*H189</f>
        <v>1.1232E-3</v>
      </c>
      <c r="S189" s="203">
        <v>0</v>
      </c>
      <c r="T189" s="204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5" t="s">
        <v>243</v>
      </c>
      <c r="AT189" s="205" t="s">
        <v>142</v>
      </c>
      <c r="AU189" s="205" t="s">
        <v>84</v>
      </c>
      <c r="AY189" s="18" t="s">
        <v>137</v>
      </c>
      <c r="BE189" s="206">
        <f>IF(N189="základní",J189,0)</f>
        <v>0</v>
      </c>
      <c r="BF189" s="206">
        <f>IF(N189="snížená",J189,0)</f>
        <v>0</v>
      </c>
      <c r="BG189" s="206">
        <f>IF(N189="zákl. přenesená",J189,0)</f>
        <v>0</v>
      </c>
      <c r="BH189" s="206">
        <f>IF(N189="sníž. přenesená",J189,0)</f>
        <v>0</v>
      </c>
      <c r="BI189" s="206">
        <f>IF(N189="nulová",J189,0)</f>
        <v>0</v>
      </c>
      <c r="BJ189" s="18" t="s">
        <v>84</v>
      </c>
      <c r="BK189" s="206">
        <f>ROUND(I189*H189,2)</f>
        <v>0</v>
      </c>
      <c r="BL189" s="18" t="s">
        <v>243</v>
      </c>
      <c r="BM189" s="205" t="s">
        <v>742</v>
      </c>
    </row>
    <row r="190" spans="1:65" s="13" customFormat="1" ht="11.25">
      <c r="B190" s="207"/>
      <c r="C190" s="208"/>
      <c r="D190" s="209" t="s">
        <v>149</v>
      </c>
      <c r="E190" s="210" t="s">
        <v>1</v>
      </c>
      <c r="F190" s="211" t="s">
        <v>738</v>
      </c>
      <c r="G190" s="208"/>
      <c r="H190" s="212">
        <v>2.08</v>
      </c>
      <c r="I190" s="213"/>
      <c r="J190" s="208"/>
      <c r="K190" s="208"/>
      <c r="L190" s="214"/>
      <c r="M190" s="215"/>
      <c r="N190" s="216"/>
      <c r="O190" s="216"/>
      <c r="P190" s="216"/>
      <c r="Q190" s="216"/>
      <c r="R190" s="216"/>
      <c r="S190" s="216"/>
      <c r="T190" s="217"/>
      <c r="AT190" s="218" t="s">
        <v>149</v>
      </c>
      <c r="AU190" s="218" t="s">
        <v>84</v>
      </c>
      <c r="AV190" s="13" t="s">
        <v>84</v>
      </c>
      <c r="AW190" s="13" t="s">
        <v>30</v>
      </c>
      <c r="AX190" s="13" t="s">
        <v>73</v>
      </c>
      <c r="AY190" s="218" t="s">
        <v>137</v>
      </c>
    </row>
    <row r="191" spans="1:65" s="14" customFormat="1" ht="11.25">
      <c r="B191" s="219"/>
      <c r="C191" s="220"/>
      <c r="D191" s="209" t="s">
        <v>149</v>
      </c>
      <c r="E191" s="221" t="s">
        <v>1</v>
      </c>
      <c r="F191" s="222" t="s">
        <v>151</v>
      </c>
      <c r="G191" s="220"/>
      <c r="H191" s="223">
        <v>2.08</v>
      </c>
      <c r="I191" s="224"/>
      <c r="J191" s="220"/>
      <c r="K191" s="220"/>
      <c r="L191" s="225"/>
      <c r="M191" s="226"/>
      <c r="N191" s="227"/>
      <c r="O191" s="227"/>
      <c r="P191" s="227"/>
      <c r="Q191" s="227"/>
      <c r="R191" s="227"/>
      <c r="S191" s="227"/>
      <c r="T191" s="228"/>
      <c r="AT191" s="229" t="s">
        <v>149</v>
      </c>
      <c r="AU191" s="229" t="s">
        <v>84</v>
      </c>
      <c r="AV191" s="14" t="s">
        <v>147</v>
      </c>
      <c r="AW191" s="14" t="s">
        <v>30</v>
      </c>
      <c r="AX191" s="14" t="s">
        <v>73</v>
      </c>
      <c r="AY191" s="229" t="s">
        <v>137</v>
      </c>
    </row>
    <row r="192" spans="1:65" s="13" customFormat="1" ht="11.25">
      <c r="B192" s="207"/>
      <c r="C192" s="208"/>
      <c r="D192" s="209" t="s">
        <v>149</v>
      </c>
      <c r="E192" s="210" t="s">
        <v>1</v>
      </c>
      <c r="F192" s="211" t="s">
        <v>739</v>
      </c>
      <c r="G192" s="208"/>
      <c r="H192" s="212">
        <v>6.56</v>
      </c>
      <c r="I192" s="213"/>
      <c r="J192" s="208"/>
      <c r="K192" s="208"/>
      <c r="L192" s="214"/>
      <c r="M192" s="215"/>
      <c r="N192" s="216"/>
      <c r="O192" s="216"/>
      <c r="P192" s="216"/>
      <c r="Q192" s="216"/>
      <c r="R192" s="216"/>
      <c r="S192" s="216"/>
      <c r="T192" s="217"/>
      <c r="AT192" s="218" t="s">
        <v>149</v>
      </c>
      <c r="AU192" s="218" t="s">
        <v>84</v>
      </c>
      <c r="AV192" s="13" t="s">
        <v>84</v>
      </c>
      <c r="AW192" s="13" t="s">
        <v>30</v>
      </c>
      <c r="AX192" s="13" t="s">
        <v>73</v>
      </c>
      <c r="AY192" s="218" t="s">
        <v>137</v>
      </c>
    </row>
    <row r="193" spans="1:65" s="14" customFormat="1" ht="11.25">
      <c r="B193" s="219"/>
      <c r="C193" s="220"/>
      <c r="D193" s="209" t="s">
        <v>149</v>
      </c>
      <c r="E193" s="221" t="s">
        <v>1</v>
      </c>
      <c r="F193" s="222" t="s">
        <v>151</v>
      </c>
      <c r="G193" s="220"/>
      <c r="H193" s="223">
        <v>6.56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AT193" s="229" t="s">
        <v>149</v>
      </c>
      <c r="AU193" s="229" t="s">
        <v>84</v>
      </c>
      <c r="AV193" s="14" t="s">
        <v>147</v>
      </c>
      <c r="AW193" s="14" t="s">
        <v>30</v>
      </c>
      <c r="AX193" s="14" t="s">
        <v>73</v>
      </c>
      <c r="AY193" s="229" t="s">
        <v>137</v>
      </c>
    </row>
    <row r="194" spans="1:65" s="16" customFormat="1" ht="11.25">
      <c r="B194" s="251"/>
      <c r="C194" s="252"/>
      <c r="D194" s="209" t="s">
        <v>149</v>
      </c>
      <c r="E194" s="253" t="s">
        <v>1</v>
      </c>
      <c r="F194" s="254" t="s">
        <v>202</v>
      </c>
      <c r="G194" s="252"/>
      <c r="H194" s="255">
        <v>8.64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AT194" s="261" t="s">
        <v>149</v>
      </c>
      <c r="AU194" s="261" t="s">
        <v>84</v>
      </c>
      <c r="AV194" s="16" t="s">
        <v>146</v>
      </c>
      <c r="AW194" s="16" t="s">
        <v>30</v>
      </c>
      <c r="AX194" s="16" t="s">
        <v>80</v>
      </c>
      <c r="AY194" s="261" t="s">
        <v>137</v>
      </c>
    </row>
    <row r="195" spans="1:65" s="2" customFormat="1" ht="21.75" customHeight="1">
      <c r="A195" s="35"/>
      <c r="B195" s="36"/>
      <c r="C195" s="193" t="s">
        <v>287</v>
      </c>
      <c r="D195" s="193" t="s">
        <v>142</v>
      </c>
      <c r="E195" s="194" t="s">
        <v>743</v>
      </c>
      <c r="F195" s="195" t="s">
        <v>744</v>
      </c>
      <c r="G195" s="196" t="s">
        <v>145</v>
      </c>
      <c r="H195" s="197">
        <v>5.36</v>
      </c>
      <c r="I195" s="198"/>
      <c r="J195" s="199">
        <f>ROUND(I195*H195,2)</f>
        <v>0</v>
      </c>
      <c r="K195" s="200"/>
      <c r="L195" s="40"/>
      <c r="M195" s="201" t="s">
        <v>1</v>
      </c>
      <c r="N195" s="202" t="s">
        <v>39</v>
      </c>
      <c r="O195" s="72"/>
      <c r="P195" s="203">
        <f>O195*H195</f>
        <v>0</v>
      </c>
      <c r="Q195" s="203">
        <v>2.5000000000000001E-4</v>
      </c>
      <c r="R195" s="203">
        <f>Q195*H195</f>
        <v>1.34E-3</v>
      </c>
      <c r="S195" s="203">
        <v>0</v>
      </c>
      <c r="T195" s="204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5" t="s">
        <v>243</v>
      </c>
      <c r="AT195" s="205" t="s">
        <v>142</v>
      </c>
      <c r="AU195" s="205" t="s">
        <v>84</v>
      </c>
      <c r="AY195" s="18" t="s">
        <v>137</v>
      </c>
      <c r="BE195" s="206">
        <f>IF(N195="základní",J195,0)</f>
        <v>0</v>
      </c>
      <c r="BF195" s="206">
        <f>IF(N195="snížená",J195,0)</f>
        <v>0</v>
      </c>
      <c r="BG195" s="206">
        <f>IF(N195="zákl. přenesená",J195,0)</f>
        <v>0</v>
      </c>
      <c r="BH195" s="206">
        <f>IF(N195="sníž. přenesená",J195,0)</f>
        <v>0</v>
      </c>
      <c r="BI195" s="206">
        <f>IF(N195="nulová",J195,0)</f>
        <v>0</v>
      </c>
      <c r="BJ195" s="18" t="s">
        <v>84</v>
      </c>
      <c r="BK195" s="206">
        <f>ROUND(I195*H195,2)</f>
        <v>0</v>
      </c>
      <c r="BL195" s="18" t="s">
        <v>243</v>
      </c>
      <c r="BM195" s="205" t="s">
        <v>745</v>
      </c>
    </row>
    <row r="196" spans="1:65" s="13" customFormat="1" ht="11.25">
      <c r="B196" s="207"/>
      <c r="C196" s="208"/>
      <c r="D196" s="209" t="s">
        <v>149</v>
      </c>
      <c r="E196" s="210" t="s">
        <v>1</v>
      </c>
      <c r="F196" s="211" t="s">
        <v>738</v>
      </c>
      <c r="G196" s="208"/>
      <c r="H196" s="212">
        <v>2.08</v>
      </c>
      <c r="I196" s="213"/>
      <c r="J196" s="208"/>
      <c r="K196" s="208"/>
      <c r="L196" s="214"/>
      <c r="M196" s="215"/>
      <c r="N196" s="216"/>
      <c r="O196" s="216"/>
      <c r="P196" s="216"/>
      <c r="Q196" s="216"/>
      <c r="R196" s="216"/>
      <c r="S196" s="216"/>
      <c r="T196" s="217"/>
      <c r="AT196" s="218" t="s">
        <v>149</v>
      </c>
      <c r="AU196" s="218" t="s">
        <v>84</v>
      </c>
      <c r="AV196" s="13" t="s">
        <v>84</v>
      </c>
      <c r="AW196" s="13" t="s">
        <v>30</v>
      </c>
      <c r="AX196" s="13" t="s">
        <v>73</v>
      </c>
      <c r="AY196" s="218" t="s">
        <v>137</v>
      </c>
    </row>
    <row r="197" spans="1:65" s="14" customFormat="1" ht="11.25">
      <c r="B197" s="219"/>
      <c r="C197" s="220"/>
      <c r="D197" s="209" t="s">
        <v>149</v>
      </c>
      <c r="E197" s="221" t="s">
        <v>1</v>
      </c>
      <c r="F197" s="222" t="s">
        <v>151</v>
      </c>
      <c r="G197" s="220"/>
      <c r="H197" s="223">
        <v>2.08</v>
      </c>
      <c r="I197" s="224"/>
      <c r="J197" s="220"/>
      <c r="K197" s="220"/>
      <c r="L197" s="225"/>
      <c r="M197" s="226"/>
      <c r="N197" s="227"/>
      <c r="O197" s="227"/>
      <c r="P197" s="227"/>
      <c r="Q197" s="227"/>
      <c r="R197" s="227"/>
      <c r="S197" s="227"/>
      <c r="T197" s="228"/>
      <c r="AT197" s="229" t="s">
        <v>149</v>
      </c>
      <c r="AU197" s="229" t="s">
        <v>84</v>
      </c>
      <c r="AV197" s="14" t="s">
        <v>147</v>
      </c>
      <c r="AW197" s="14" t="s">
        <v>30</v>
      </c>
      <c r="AX197" s="14" t="s">
        <v>73</v>
      </c>
      <c r="AY197" s="229" t="s">
        <v>137</v>
      </c>
    </row>
    <row r="198" spans="1:65" s="13" customFormat="1" ht="22.5">
      <c r="B198" s="207"/>
      <c r="C198" s="208"/>
      <c r="D198" s="209" t="s">
        <v>149</v>
      </c>
      <c r="E198" s="210" t="s">
        <v>1</v>
      </c>
      <c r="F198" s="211" t="s">
        <v>746</v>
      </c>
      <c r="G198" s="208"/>
      <c r="H198" s="212">
        <v>3.28</v>
      </c>
      <c r="I198" s="213"/>
      <c r="J198" s="208"/>
      <c r="K198" s="208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149</v>
      </c>
      <c r="AU198" s="218" t="s">
        <v>84</v>
      </c>
      <c r="AV198" s="13" t="s">
        <v>84</v>
      </c>
      <c r="AW198" s="13" t="s">
        <v>30</v>
      </c>
      <c r="AX198" s="13" t="s">
        <v>73</v>
      </c>
      <c r="AY198" s="218" t="s">
        <v>137</v>
      </c>
    </row>
    <row r="199" spans="1:65" s="14" customFormat="1" ht="11.25">
      <c r="B199" s="219"/>
      <c r="C199" s="220"/>
      <c r="D199" s="209" t="s">
        <v>149</v>
      </c>
      <c r="E199" s="221" t="s">
        <v>1</v>
      </c>
      <c r="F199" s="222" t="s">
        <v>151</v>
      </c>
      <c r="G199" s="220"/>
      <c r="H199" s="223">
        <v>3.28</v>
      </c>
      <c r="I199" s="224"/>
      <c r="J199" s="220"/>
      <c r="K199" s="220"/>
      <c r="L199" s="225"/>
      <c r="M199" s="226"/>
      <c r="N199" s="227"/>
      <c r="O199" s="227"/>
      <c r="P199" s="227"/>
      <c r="Q199" s="227"/>
      <c r="R199" s="227"/>
      <c r="S199" s="227"/>
      <c r="T199" s="228"/>
      <c r="AT199" s="229" t="s">
        <v>149</v>
      </c>
      <c r="AU199" s="229" t="s">
        <v>84</v>
      </c>
      <c r="AV199" s="14" t="s">
        <v>147</v>
      </c>
      <c r="AW199" s="14" t="s">
        <v>30</v>
      </c>
      <c r="AX199" s="14" t="s">
        <v>73</v>
      </c>
      <c r="AY199" s="229" t="s">
        <v>137</v>
      </c>
    </row>
    <row r="200" spans="1:65" s="16" customFormat="1" ht="11.25">
      <c r="B200" s="251"/>
      <c r="C200" s="252"/>
      <c r="D200" s="209" t="s">
        <v>149</v>
      </c>
      <c r="E200" s="253" t="s">
        <v>1</v>
      </c>
      <c r="F200" s="254" t="s">
        <v>202</v>
      </c>
      <c r="G200" s="252"/>
      <c r="H200" s="255">
        <v>5.36</v>
      </c>
      <c r="I200" s="256"/>
      <c r="J200" s="252"/>
      <c r="K200" s="252"/>
      <c r="L200" s="257"/>
      <c r="M200" s="258"/>
      <c r="N200" s="259"/>
      <c r="O200" s="259"/>
      <c r="P200" s="259"/>
      <c r="Q200" s="259"/>
      <c r="R200" s="259"/>
      <c r="S200" s="259"/>
      <c r="T200" s="260"/>
      <c r="AT200" s="261" t="s">
        <v>149</v>
      </c>
      <c r="AU200" s="261" t="s">
        <v>84</v>
      </c>
      <c r="AV200" s="16" t="s">
        <v>146</v>
      </c>
      <c r="AW200" s="16" t="s">
        <v>30</v>
      </c>
      <c r="AX200" s="16" t="s">
        <v>80</v>
      </c>
      <c r="AY200" s="261" t="s">
        <v>137</v>
      </c>
    </row>
    <row r="201" spans="1:65" s="12" customFormat="1" ht="25.9" customHeight="1">
      <c r="B201" s="177"/>
      <c r="C201" s="178"/>
      <c r="D201" s="179" t="s">
        <v>72</v>
      </c>
      <c r="E201" s="180" t="s">
        <v>747</v>
      </c>
      <c r="F201" s="180" t="s">
        <v>748</v>
      </c>
      <c r="G201" s="178"/>
      <c r="H201" s="178"/>
      <c r="I201" s="181"/>
      <c r="J201" s="182">
        <f>BK201</f>
        <v>0</v>
      </c>
      <c r="K201" s="178"/>
      <c r="L201" s="183"/>
      <c r="M201" s="184"/>
      <c r="N201" s="185"/>
      <c r="O201" s="185"/>
      <c r="P201" s="186">
        <f>SUM(P202:P207)</f>
        <v>0</v>
      </c>
      <c r="Q201" s="185"/>
      <c r="R201" s="186">
        <f>SUM(R202:R207)</f>
        <v>0</v>
      </c>
      <c r="S201" s="185"/>
      <c r="T201" s="187">
        <f>SUM(T202:T207)</f>
        <v>0</v>
      </c>
      <c r="AR201" s="188" t="s">
        <v>146</v>
      </c>
      <c r="AT201" s="189" t="s">
        <v>72</v>
      </c>
      <c r="AU201" s="189" t="s">
        <v>73</v>
      </c>
      <c r="AY201" s="188" t="s">
        <v>137</v>
      </c>
      <c r="BK201" s="190">
        <f>SUM(BK202:BK207)</f>
        <v>0</v>
      </c>
    </row>
    <row r="202" spans="1:65" s="2" customFormat="1" ht="21.75" customHeight="1">
      <c r="A202" s="35"/>
      <c r="B202" s="36"/>
      <c r="C202" s="193" t="s">
        <v>291</v>
      </c>
      <c r="D202" s="193" t="s">
        <v>142</v>
      </c>
      <c r="E202" s="194" t="s">
        <v>749</v>
      </c>
      <c r="F202" s="195" t="s">
        <v>750</v>
      </c>
      <c r="G202" s="196" t="s">
        <v>691</v>
      </c>
      <c r="H202" s="197">
        <v>8</v>
      </c>
      <c r="I202" s="198"/>
      <c r="J202" s="199">
        <f>ROUND(I202*H202,2)</f>
        <v>0</v>
      </c>
      <c r="K202" s="200"/>
      <c r="L202" s="40"/>
      <c r="M202" s="201" t="s">
        <v>1</v>
      </c>
      <c r="N202" s="202" t="s">
        <v>39</v>
      </c>
      <c r="O202" s="72"/>
      <c r="P202" s="203">
        <f>O202*H202</f>
        <v>0</v>
      </c>
      <c r="Q202" s="203">
        <v>0</v>
      </c>
      <c r="R202" s="203">
        <f>Q202*H202</f>
        <v>0</v>
      </c>
      <c r="S202" s="203">
        <v>0</v>
      </c>
      <c r="T202" s="204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5" t="s">
        <v>642</v>
      </c>
      <c r="AT202" s="205" t="s">
        <v>142</v>
      </c>
      <c r="AU202" s="205" t="s">
        <v>80</v>
      </c>
      <c r="AY202" s="18" t="s">
        <v>137</v>
      </c>
      <c r="BE202" s="206">
        <f>IF(N202="základní",J202,0)</f>
        <v>0</v>
      </c>
      <c r="BF202" s="206">
        <f>IF(N202="snížená",J202,0)</f>
        <v>0</v>
      </c>
      <c r="BG202" s="206">
        <f>IF(N202="zákl. přenesená",J202,0)</f>
        <v>0</v>
      </c>
      <c r="BH202" s="206">
        <f>IF(N202="sníž. přenesená",J202,0)</f>
        <v>0</v>
      </c>
      <c r="BI202" s="206">
        <f>IF(N202="nulová",J202,0)</f>
        <v>0</v>
      </c>
      <c r="BJ202" s="18" t="s">
        <v>84</v>
      </c>
      <c r="BK202" s="206">
        <f>ROUND(I202*H202,2)</f>
        <v>0</v>
      </c>
      <c r="BL202" s="18" t="s">
        <v>642</v>
      </c>
      <c r="BM202" s="205" t="s">
        <v>751</v>
      </c>
    </row>
    <row r="203" spans="1:65" s="13" customFormat="1" ht="11.25">
      <c r="B203" s="207"/>
      <c r="C203" s="208"/>
      <c r="D203" s="209" t="s">
        <v>149</v>
      </c>
      <c r="E203" s="210" t="s">
        <v>1</v>
      </c>
      <c r="F203" s="211" t="s">
        <v>752</v>
      </c>
      <c r="G203" s="208"/>
      <c r="H203" s="212">
        <v>8</v>
      </c>
      <c r="I203" s="213"/>
      <c r="J203" s="208"/>
      <c r="K203" s="208"/>
      <c r="L203" s="214"/>
      <c r="M203" s="215"/>
      <c r="N203" s="216"/>
      <c r="O203" s="216"/>
      <c r="P203" s="216"/>
      <c r="Q203" s="216"/>
      <c r="R203" s="216"/>
      <c r="S203" s="216"/>
      <c r="T203" s="217"/>
      <c r="AT203" s="218" t="s">
        <v>149</v>
      </c>
      <c r="AU203" s="218" t="s">
        <v>80</v>
      </c>
      <c r="AV203" s="13" t="s">
        <v>84</v>
      </c>
      <c r="AW203" s="13" t="s">
        <v>30</v>
      </c>
      <c r="AX203" s="13" t="s">
        <v>73</v>
      </c>
      <c r="AY203" s="218" t="s">
        <v>137</v>
      </c>
    </row>
    <row r="204" spans="1:65" s="14" customFormat="1" ht="11.25">
      <c r="B204" s="219"/>
      <c r="C204" s="220"/>
      <c r="D204" s="209" t="s">
        <v>149</v>
      </c>
      <c r="E204" s="221" t="s">
        <v>1</v>
      </c>
      <c r="F204" s="222" t="s">
        <v>151</v>
      </c>
      <c r="G204" s="220"/>
      <c r="H204" s="223">
        <v>8</v>
      </c>
      <c r="I204" s="224"/>
      <c r="J204" s="220"/>
      <c r="K204" s="220"/>
      <c r="L204" s="225"/>
      <c r="M204" s="226"/>
      <c r="N204" s="227"/>
      <c r="O204" s="227"/>
      <c r="P204" s="227"/>
      <c r="Q204" s="227"/>
      <c r="R204" s="227"/>
      <c r="S204" s="227"/>
      <c r="T204" s="228"/>
      <c r="AT204" s="229" t="s">
        <v>149</v>
      </c>
      <c r="AU204" s="229" t="s">
        <v>80</v>
      </c>
      <c r="AV204" s="14" t="s">
        <v>147</v>
      </c>
      <c r="AW204" s="14" t="s">
        <v>30</v>
      </c>
      <c r="AX204" s="14" t="s">
        <v>80</v>
      </c>
      <c r="AY204" s="229" t="s">
        <v>137</v>
      </c>
    </row>
    <row r="205" spans="1:65" s="2" customFormat="1" ht="33" customHeight="1">
      <c r="A205" s="35"/>
      <c r="B205" s="36"/>
      <c r="C205" s="193" t="s">
        <v>297</v>
      </c>
      <c r="D205" s="193" t="s">
        <v>142</v>
      </c>
      <c r="E205" s="194" t="s">
        <v>753</v>
      </c>
      <c r="F205" s="195" t="s">
        <v>754</v>
      </c>
      <c r="G205" s="196" t="s">
        <v>691</v>
      </c>
      <c r="H205" s="197">
        <v>2</v>
      </c>
      <c r="I205" s="198"/>
      <c r="J205" s="199">
        <f>ROUND(I205*H205,2)</f>
        <v>0</v>
      </c>
      <c r="K205" s="200"/>
      <c r="L205" s="40"/>
      <c r="M205" s="201" t="s">
        <v>1</v>
      </c>
      <c r="N205" s="202" t="s">
        <v>39</v>
      </c>
      <c r="O205" s="72"/>
      <c r="P205" s="203">
        <f>O205*H205</f>
        <v>0</v>
      </c>
      <c r="Q205" s="203">
        <v>0</v>
      </c>
      <c r="R205" s="203">
        <f>Q205*H205</f>
        <v>0</v>
      </c>
      <c r="S205" s="203">
        <v>0</v>
      </c>
      <c r="T205" s="204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5" t="s">
        <v>642</v>
      </c>
      <c r="AT205" s="205" t="s">
        <v>142</v>
      </c>
      <c r="AU205" s="205" t="s">
        <v>80</v>
      </c>
      <c r="AY205" s="18" t="s">
        <v>137</v>
      </c>
      <c r="BE205" s="206">
        <f>IF(N205="základní",J205,0)</f>
        <v>0</v>
      </c>
      <c r="BF205" s="206">
        <f>IF(N205="snížená",J205,0)</f>
        <v>0</v>
      </c>
      <c r="BG205" s="206">
        <f>IF(N205="zákl. přenesená",J205,0)</f>
        <v>0</v>
      </c>
      <c r="BH205" s="206">
        <f>IF(N205="sníž. přenesená",J205,0)</f>
        <v>0</v>
      </c>
      <c r="BI205" s="206">
        <f>IF(N205="nulová",J205,0)</f>
        <v>0</v>
      </c>
      <c r="BJ205" s="18" t="s">
        <v>84</v>
      </c>
      <c r="BK205" s="206">
        <f>ROUND(I205*H205,2)</f>
        <v>0</v>
      </c>
      <c r="BL205" s="18" t="s">
        <v>642</v>
      </c>
      <c r="BM205" s="205" t="s">
        <v>755</v>
      </c>
    </row>
    <row r="206" spans="1:65" s="13" customFormat="1" ht="11.25">
      <c r="B206" s="207"/>
      <c r="C206" s="208"/>
      <c r="D206" s="209" t="s">
        <v>149</v>
      </c>
      <c r="E206" s="210" t="s">
        <v>1</v>
      </c>
      <c r="F206" s="211" t="s">
        <v>84</v>
      </c>
      <c r="G206" s="208"/>
      <c r="H206" s="212">
        <v>2</v>
      </c>
      <c r="I206" s="213"/>
      <c r="J206" s="208"/>
      <c r="K206" s="208"/>
      <c r="L206" s="214"/>
      <c r="M206" s="215"/>
      <c r="N206" s="216"/>
      <c r="O206" s="216"/>
      <c r="P206" s="216"/>
      <c r="Q206" s="216"/>
      <c r="R206" s="216"/>
      <c r="S206" s="216"/>
      <c r="T206" s="217"/>
      <c r="AT206" s="218" t="s">
        <v>149</v>
      </c>
      <c r="AU206" s="218" t="s">
        <v>80</v>
      </c>
      <c r="AV206" s="13" t="s">
        <v>84</v>
      </c>
      <c r="AW206" s="13" t="s">
        <v>30</v>
      </c>
      <c r="AX206" s="13" t="s">
        <v>73</v>
      </c>
      <c r="AY206" s="218" t="s">
        <v>137</v>
      </c>
    </row>
    <row r="207" spans="1:65" s="14" customFormat="1" ht="11.25">
      <c r="B207" s="219"/>
      <c r="C207" s="220"/>
      <c r="D207" s="209" t="s">
        <v>149</v>
      </c>
      <c r="E207" s="221" t="s">
        <v>1</v>
      </c>
      <c r="F207" s="222" t="s">
        <v>151</v>
      </c>
      <c r="G207" s="220"/>
      <c r="H207" s="223">
        <v>2</v>
      </c>
      <c r="I207" s="224"/>
      <c r="J207" s="220"/>
      <c r="K207" s="220"/>
      <c r="L207" s="225"/>
      <c r="M207" s="266"/>
      <c r="N207" s="267"/>
      <c r="O207" s="267"/>
      <c r="P207" s="267"/>
      <c r="Q207" s="267"/>
      <c r="R207" s="267"/>
      <c r="S207" s="267"/>
      <c r="T207" s="268"/>
      <c r="AT207" s="229" t="s">
        <v>149</v>
      </c>
      <c r="AU207" s="229" t="s">
        <v>80</v>
      </c>
      <c r="AV207" s="14" t="s">
        <v>147</v>
      </c>
      <c r="AW207" s="14" t="s">
        <v>30</v>
      </c>
      <c r="AX207" s="14" t="s">
        <v>80</v>
      </c>
      <c r="AY207" s="229" t="s">
        <v>137</v>
      </c>
    </row>
    <row r="208" spans="1:65" s="2" customFormat="1" ht="6.95" customHeight="1">
      <c r="A208" s="35"/>
      <c r="B208" s="55"/>
      <c r="C208" s="56"/>
      <c r="D208" s="56"/>
      <c r="E208" s="56"/>
      <c r="F208" s="56"/>
      <c r="G208" s="56"/>
      <c r="H208" s="56"/>
      <c r="I208" s="56"/>
      <c r="J208" s="56"/>
      <c r="K208" s="56"/>
      <c r="L208" s="40"/>
      <c r="M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</row>
  </sheetData>
  <sheetProtection algorithmName="SHA-512" hashValue="6pWJkj6AnpxdGKF4w0pRUg5mbKo97sUJUvQpFeBTUq2x9O086+fbubSbsrdT9r9wa8803Yqfl8izPscgYtLNww==" saltValue="jYlATc50dZXuo4X4SVgUfCHW+mwhHmO0XI/KtW4t7crdjD3e/m7WMinLKEjkMlYj9YwK1gvYLC92+rQi5gUfrg==" spinCount="100000" sheet="1" objects="1" scenarios="1" formatColumns="0" formatRows="0" autoFilter="0"/>
  <autoFilter ref="C125:K207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AT2" s="18" t="s">
        <v>91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80</v>
      </c>
    </row>
    <row r="4" spans="1:46" s="1" customFormat="1" ht="24.95" customHeight="1">
      <c r="B4" s="21"/>
      <c r="D4" s="118" t="s">
        <v>92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4" t="str">
        <f>'Rekapitulace stavby'!K6</f>
        <v>Oprava podkroví objektu č.p.325</v>
      </c>
      <c r="F7" s="315"/>
      <c r="G7" s="315"/>
      <c r="H7" s="315"/>
      <c r="L7" s="21"/>
    </row>
    <row r="8" spans="1:46" s="1" customFormat="1" ht="12" customHeight="1">
      <c r="B8" s="21"/>
      <c r="D8" s="120" t="s">
        <v>93</v>
      </c>
      <c r="L8" s="21"/>
    </row>
    <row r="9" spans="1:46" s="2" customFormat="1" ht="16.5" customHeight="1">
      <c r="A9" s="35"/>
      <c r="B9" s="40"/>
      <c r="C9" s="35"/>
      <c r="D9" s="35"/>
      <c r="E9" s="314" t="s">
        <v>94</v>
      </c>
      <c r="F9" s="317"/>
      <c r="G9" s="317"/>
      <c r="H9" s="317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658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756</v>
      </c>
      <c r="F11" s="317"/>
      <c r="G11" s="317"/>
      <c r="H11" s="317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757</v>
      </c>
      <c r="G14" s="35"/>
      <c r="H14" s="35"/>
      <c r="I14" s="120" t="s">
        <v>22</v>
      </c>
      <c r="J14" s="121" t="str">
        <f>'Rekapitulace stavby'!AN8</f>
        <v>31. 7. 2020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21</v>
      </c>
      <c r="F17" s="35"/>
      <c r="G17" s="35"/>
      <c r="H17" s="35"/>
      <c r="I17" s="120" t="s">
        <v>26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27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8" t="str">
        <f>'Rekapitulace stavby'!E14</f>
        <v>Vyplň údaj</v>
      </c>
      <c r="F20" s="319"/>
      <c r="G20" s="319"/>
      <c r="H20" s="319"/>
      <c r="I20" s="120" t="s">
        <v>26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29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21</v>
      </c>
      <c r="F23" s="35"/>
      <c r="G23" s="35"/>
      <c r="H23" s="35"/>
      <c r="I23" s="120" t="s">
        <v>26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31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21</v>
      </c>
      <c r="F26" s="35"/>
      <c r="G26" s="35"/>
      <c r="H26" s="35"/>
      <c r="I26" s="120" t="s">
        <v>26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32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20" t="s">
        <v>1</v>
      </c>
      <c r="F29" s="320"/>
      <c r="G29" s="320"/>
      <c r="H29" s="320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33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35</v>
      </c>
      <c r="G34" s="35"/>
      <c r="H34" s="35"/>
      <c r="I34" s="128" t="s">
        <v>34</v>
      </c>
      <c r="J34" s="128" t="s">
        <v>36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37</v>
      </c>
      <c r="E35" s="120" t="s">
        <v>38</v>
      </c>
      <c r="F35" s="130">
        <f>ROUND((SUM(BE122:BE126)),  2)</f>
        <v>0</v>
      </c>
      <c r="G35" s="35"/>
      <c r="H35" s="35"/>
      <c r="I35" s="131">
        <v>0.21</v>
      </c>
      <c r="J35" s="130">
        <f>ROUND(((SUM(BE122:BE126))*I35),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39</v>
      </c>
      <c r="F36" s="130">
        <f>ROUND((SUM(BF122:BF126)),  2)</f>
        <v>0</v>
      </c>
      <c r="G36" s="35"/>
      <c r="H36" s="35"/>
      <c r="I36" s="131">
        <v>0.15</v>
      </c>
      <c r="J36" s="130">
        <f>ROUND(((SUM(BF122:BF126))*I36),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40</v>
      </c>
      <c r="F37" s="130">
        <f>ROUND((SUM(BG122:BG126)),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41</v>
      </c>
      <c r="F38" s="130">
        <f>ROUND((SUM(BH122:BH126)),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42</v>
      </c>
      <c r="F39" s="130">
        <f>ROUND((SUM(BI122:BI126)),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43</v>
      </c>
      <c r="E41" s="134"/>
      <c r="F41" s="134"/>
      <c r="G41" s="135" t="s">
        <v>44</v>
      </c>
      <c r="H41" s="136" t="s">
        <v>45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46</v>
      </c>
      <c r="E50" s="140"/>
      <c r="F50" s="140"/>
      <c r="G50" s="139" t="s">
        <v>47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48</v>
      </c>
      <c r="E61" s="142"/>
      <c r="F61" s="143" t="s">
        <v>49</v>
      </c>
      <c r="G61" s="141" t="s">
        <v>48</v>
      </c>
      <c r="H61" s="142"/>
      <c r="I61" s="142"/>
      <c r="J61" s="144" t="s">
        <v>49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50</v>
      </c>
      <c r="E65" s="145"/>
      <c r="F65" s="145"/>
      <c r="G65" s="139" t="s">
        <v>51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48</v>
      </c>
      <c r="E76" s="142"/>
      <c r="F76" s="143" t="s">
        <v>49</v>
      </c>
      <c r="G76" s="141" t="s">
        <v>48</v>
      </c>
      <c r="H76" s="142"/>
      <c r="I76" s="142"/>
      <c r="J76" s="144" t="s">
        <v>49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1" t="str">
        <f>E7</f>
        <v>Oprava podkroví objektu č.p.325</v>
      </c>
      <c r="F85" s="322"/>
      <c r="G85" s="322"/>
      <c r="H85" s="322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93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1" t="s">
        <v>94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658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69" t="str">
        <f>E11</f>
        <v>VON - Vedlejší a ostatní náklady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p.č.st.340/1,st.340/2,k.ú.Raškovice</v>
      </c>
      <c r="G91" s="37"/>
      <c r="H91" s="37"/>
      <c r="I91" s="30" t="s">
        <v>22</v>
      </c>
      <c r="J91" s="67" t="str">
        <f>IF(J14="","",J14)</f>
        <v>31. 7. 2020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 xml:space="preserve"> </v>
      </c>
      <c r="G93" s="37"/>
      <c r="H93" s="37"/>
      <c r="I93" s="30" t="s">
        <v>29</v>
      </c>
      <c r="J93" s="33" t="str">
        <f>E23</f>
        <v xml:space="preserve"> 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27</v>
      </c>
      <c r="D94" s="37"/>
      <c r="E94" s="37"/>
      <c r="F94" s="28" t="str">
        <f>IF(E20="","",E20)</f>
        <v>Vyplň údaj</v>
      </c>
      <c r="G94" s="37"/>
      <c r="H94" s="37"/>
      <c r="I94" s="30" t="s">
        <v>31</v>
      </c>
      <c r="J94" s="33" t="str">
        <f>E26</f>
        <v xml:space="preserve"> 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96</v>
      </c>
      <c r="D96" s="151"/>
      <c r="E96" s="151"/>
      <c r="F96" s="151"/>
      <c r="G96" s="151"/>
      <c r="H96" s="151"/>
      <c r="I96" s="151"/>
      <c r="J96" s="152" t="s">
        <v>97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98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99</v>
      </c>
    </row>
    <row r="99" spans="1:47" s="9" customFormat="1" ht="24.95" customHeight="1">
      <c r="B99" s="154"/>
      <c r="C99" s="155"/>
      <c r="D99" s="156" t="s">
        <v>758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10" customFormat="1" ht="19.899999999999999" customHeight="1">
      <c r="B100" s="160"/>
      <c r="C100" s="105"/>
      <c r="D100" s="161" t="s">
        <v>759</v>
      </c>
      <c r="E100" s="162"/>
      <c r="F100" s="162"/>
      <c r="G100" s="162"/>
      <c r="H100" s="162"/>
      <c r="I100" s="162"/>
      <c r="J100" s="163">
        <f>J124</f>
        <v>0</v>
      </c>
      <c r="K100" s="105"/>
      <c r="L100" s="164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122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1" t="str">
        <f>E7</f>
        <v>Oprava podkroví objektu č.p.325</v>
      </c>
      <c r="F110" s="322"/>
      <c r="G110" s="322"/>
      <c r="H110" s="322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93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1" t="s">
        <v>94</v>
      </c>
      <c r="F112" s="323"/>
      <c r="G112" s="323"/>
      <c r="H112" s="323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658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69" t="str">
        <f>E11</f>
        <v>VON - Vedlejší a ostatní náklady</v>
      </c>
      <c r="F114" s="323"/>
      <c r="G114" s="323"/>
      <c r="H114" s="323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p.č.st.340/1,st.340/2,k.ú.Raškovice</v>
      </c>
      <c r="G116" s="37"/>
      <c r="H116" s="37"/>
      <c r="I116" s="30" t="s">
        <v>22</v>
      </c>
      <c r="J116" s="67" t="str">
        <f>IF(J14="","",J14)</f>
        <v>31. 7. 2020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 xml:space="preserve"> </v>
      </c>
      <c r="G118" s="37"/>
      <c r="H118" s="37"/>
      <c r="I118" s="30" t="s">
        <v>29</v>
      </c>
      <c r="J118" s="33" t="str">
        <f>E23</f>
        <v xml:space="preserve"> 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27</v>
      </c>
      <c r="D119" s="37"/>
      <c r="E119" s="37"/>
      <c r="F119" s="28" t="str">
        <f>IF(E20="","",E20)</f>
        <v>Vyplň údaj</v>
      </c>
      <c r="G119" s="37"/>
      <c r="H119" s="37"/>
      <c r="I119" s="30" t="s">
        <v>31</v>
      </c>
      <c r="J119" s="33" t="str">
        <f>E26</f>
        <v xml:space="preserve"> 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5"/>
      <c r="B121" s="166"/>
      <c r="C121" s="167" t="s">
        <v>123</v>
      </c>
      <c r="D121" s="168" t="s">
        <v>58</v>
      </c>
      <c r="E121" s="168" t="s">
        <v>54</v>
      </c>
      <c r="F121" s="168" t="s">
        <v>55</v>
      </c>
      <c r="G121" s="168" t="s">
        <v>124</v>
      </c>
      <c r="H121" s="168" t="s">
        <v>125</v>
      </c>
      <c r="I121" s="168" t="s">
        <v>126</v>
      </c>
      <c r="J121" s="169" t="s">
        <v>97</v>
      </c>
      <c r="K121" s="170" t="s">
        <v>127</v>
      </c>
      <c r="L121" s="171"/>
      <c r="M121" s="76" t="s">
        <v>1</v>
      </c>
      <c r="N121" s="77" t="s">
        <v>37</v>
      </c>
      <c r="O121" s="77" t="s">
        <v>128</v>
      </c>
      <c r="P121" s="77" t="s">
        <v>129</v>
      </c>
      <c r="Q121" s="77" t="s">
        <v>130</v>
      </c>
      <c r="R121" s="77" t="s">
        <v>131</v>
      </c>
      <c r="S121" s="77" t="s">
        <v>132</v>
      </c>
      <c r="T121" s="78" t="s">
        <v>133</v>
      </c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</row>
    <row r="122" spans="1:65" s="2" customFormat="1" ht="22.9" customHeight="1">
      <c r="A122" s="35"/>
      <c r="B122" s="36"/>
      <c r="C122" s="83" t="s">
        <v>134</v>
      </c>
      <c r="D122" s="37"/>
      <c r="E122" s="37"/>
      <c r="F122" s="37"/>
      <c r="G122" s="37"/>
      <c r="H122" s="37"/>
      <c r="I122" s="37"/>
      <c r="J122" s="172">
        <f>BK122</f>
        <v>0</v>
      </c>
      <c r="K122" s="37"/>
      <c r="L122" s="40"/>
      <c r="M122" s="79"/>
      <c r="N122" s="173"/>
      <c r="O122" s="80"/>
      <c r="P122" s="174">
        <f>P123</f>
        <v>0</v>
      </c>
      <c r="Q122" s="80"/>
      <c r="R122" s="174">
        <f>R123</f>
        <v>0</v>
      </c>
      <c r="S122" s="80"/>
      <c r="T122" s="175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72</v>
      </c>
      <c r="AU122" s="18" t="s">
        <v>99</v>
      </c>
      <c r="BK122" s="176">
        <f>BK123</f>
        <v>0</v>
      </c>
    </row>
    <row r="123" spans="1:65" s="12" customFormat="1" ht="25.9" customHeight="1">
      <c r="B123" s="177"/>
      <c r="C123" s="178"/>
      <c r="D123" s="179" t="s">
        <v>72</v>
      </c>
      <c r="E123" s="180" t="s">
        <v>760</v>
      </c>
      <c r="F123" s="180" t="s">
        <v>761</v>
      </c>
      <c r="G123" s="178"/>
      <c r="H123" s="178"/>
      <c r="I123" s="181"/>
      <c r="J123" s="182">
        <f>BK123</f>
        <v>0</v>
      </c>
      <c r="K123" s="178"/>
      <c r="L123" s="183"/>
      <c r="M123" s="184"/>
      <c r="N123" s="185"/>
      <c r="O123" s="185"/>
      <c r="P123" s="186">
        <f>P124</f>
        <v>0</v>
      </c>
      <c r="Q123" s="185"/>
      <c r="R123" s="186">
        <f>R124</f>
        <v>0</v>
      </c>
      <c r="S123" s="185"/>
      <c r="T123" s="187">
        <f>T124</f>
        <v>0</v>
      </c>
      <c r="AR123" s="188" t="s">
        <v>166</v>
      </c>
      <c r="AT123" s="189" t="s">
        <v>72</v>
      </c>
      <c r="AU123" s="189" t="s">
        <v>73</v>
      </c>
      <c r="AY123" s="188" t="s">
        <v>137</v>
      </c>
      <c r="BK123" s="190">
        <f>BK124</f>
        <v>0</v>
      </c>
    </row>
    <row r="124" spans="1:65" s="12" customFormat="1" ht="22.9" customHeight="1">
      <c r="B124" s="177"/>
      <c r="C124" s="178"/>
      <c r="D124" s="179" t="s">
        <v>72</v>
      </c>
      <c r="E124" s="191" t="s">
        <v>762</v>
      </c>
      <c r="F124" s="191" t="s">
        <v>763</v>
      </c>
      <c r="G124" s="178"/>
      <c r="H124" s="178"/>
      <c r="I124" s="181"/>
      <c r="J124" s="192">
        <f>BK124</f>
        <v>0</v>
      </c>
      <c r="K124" s="178"/>
      <c r="L124" s="183"/>
      <c r="M124" s="184"/>
      <c r="N124" s="185"/>
      <c r="O124" s="185"/>
      <c r="P124" s="186">
        <f>SUM(P125:P126)</f>
        <v>0</v>
      </c>
      <c r="Q124" s="185"/>
      <c r="R124" s="186">
        <f>SUM(R125:R126)</f>
        <v>0</v>
      </c>
      <c r="S124" s="185"/>
      <c r="T124" s="187">
        <f>SUM(T125:T126)</f>
        <v>0</v>
      </c>
      <c r="AR124" s="188" t="s">
        <v>166</v>
      </c>
      <c r="AT124" s="189" t="s">
        <v>72</v>
      </c>
      <c r="AU124" s="189" t="s">
        <v>80</v>
      </c>
      <c r="AY124" s="188" t="s">
        <v>137</v>
      </c>
      <c r="BK124" s="190">
        <f>SUM(BK125:BK126)</f>
        <v>0</v>
      </c>
    </row>
    <row r="125" spans="1:65" s="2" customFormat="1" ht="16.5" customHeight="1">
      <c r="A125" s="35"/>
      <c r="B125" s="36"/>
      <c r="C125" s="193" t="s">
        <v>80</v>
      </c>
      <c r="D125" s="193" t="s">
        <v>142</v>
      </c>
      <c r="E125" s="194" t="s">
        <v>764</v>
      </c>
      <c r="F125" s="195" t="s">
        <v>763</v>
      </c>
      <c r="G125" s="196" t="s">
        <v>483</v>
      </c>
      <c r="H125" s="197">
        <v>1</v>
      </c>
      <c r="I125" s="198"/>
      <c r="J125" s="199">
        <f>ROUND(I125*H125,2)</f>
        <v>0</v>
      </c>
      <c r="K125" s="200"/>
      <c r="L125" s="40"/>
      <c r="M125" s="201" t="s">
        <v>1</v>
      </c>
      <c r="N125" s="202" t="s">
        <v>39</v>
      </c>
      <c r="O125" s="72"/>
      <c r="P125" s="203">
        <f>O125*H125</f>
        <v>0</v>
      </c>
      <c r="Q125" s="203">
        <v>0</v>
      </c>
      <c r="R125" s="203">
        <f>Q125*H125</f>
        <v>0</v>
      </c>
      <c r="S125" s="203">
        <v>0</v>
      </c>
      <c r="T125" s="204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5" t="s">
        <v>765</v>
      </c>
      <c r="AT125" s="205" t="s">
        <v>142</v>
      </c>
      <c r="AU125" s="205" t="s">
        <v>84</v>
      </c>
      <c r="AY125" s="18" t="s">
        <v>137</v>
      </c>
      <c r="BE125" s="206">
        <f>IF(N125="základní",J125,0)</f>
        <v>0</v>
      </c>
      <c r="BF125" s="206">
        <f>IF(N125="snížená",J125,0)</f>
        <v>0</v>
      </c>
      <c r="BG125" s="206">
        <f>IF(N125="zákl. přenesená",J125,0)</f>
        <v>0</v>
      </c>
      <c r="BH125" s="206">
        <f>IF(N125="sníž. přenesená",J125,0)</f>
        <v>0</v>
      </c>
      <c r="BI125" s="206">
        <f>IF(N125="nulová",J125,0)</f>
        <v>0</v>
      </c>
      <c r="BJ125" s="18" t="s">
        <v>84</v>
      </c>
      <c r="BK125" s="206">
        <f>ROUND(I125*H125,2)</f>
        <v>0</v>
      </c>
      <c r="BL125" s="18" t="s">
        <v>765</v>
      </c>
      <c r="BM125" s="205" t="s">
        <v>766</v>
      </c>
    </row>
    <row r="126" spans="1:65" s="13" customFormat="1" ht="11.25">
      <c r="B126" s="207"/>
      <c r="C126" s="208"/>
      <c r="D126" s="209" t="s">
        <v>149</v>
      </c>
      <c r="E126" s="210" t="s">
        <v>1</v>
      </c>
      <c r="F126" s="211" t="s">
        <v>767</v>
      </c>
      <c r="G126" s="208"/>
      <c r="H126" s="212">
        <v>1</v>
      </c>
      <c r="I126" s="213"/>
      <c r="J126" s="208"/>
      <c r="K126" s="208"/>
      <c r="L126" s="214"/>
      <c r="M126" s="263"/>
      <c r="N126" s="264"/>
      <c r="O126" s="264"/>
      <c r="P126" s="264"/>
      <c r="Q126" s="264"/>
      <c r="R126" s="264"/>
      <c r="S126" s="264"/>
      <c r="T126" s="265"/>
      <c r="AT126" s="218" t="s">
        <v>149</v>
      </c>
      <c r="AU126" s="218" t="s">
        <v>84</v>
      </c>
      <c r="AV126" s="13" t="s">
        <v>84</v>
      </c>
      <c r="AW126" s="13" t="s">
        <v>30</v>
      </c>
      <c r="AX126" s="13" t="s">
        <v>80</v>
      </c>
      <c r="AY126" s="218" t="s">
        <v>137</v>
      </c>
    </row>
    <row r="127" spans="1:65" s="2" customFormat="1" ht="6.95" customHeight="1">
      <c r="A127" s="35"/>
      <c r="B127" s="55"/>
      <c r="C127" s="56"/>
      <c r="D127" s="56"/>
      <c r="E127" s="56"/>
      <c r="F127" s="56"/>
      <c r="G127" s="56"/>
      <c r="H127" s="56"/>
      <c r="I127" s="56"/>
      <c r="J127" s="56"/>
      <c r="K127" s="56"/>
      <c r="L127" s="40"/>
      <c r="M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</sheetData>
  <sheetProtection algorithmName="SHA-512" hashValue="YqeMH3CloNrjYEsXWJ4/UzRR+Wygn7keOM6wH6vKQmdFLDvJSboGXS98dpFzIlYFxSgHsnAo+9l+QT/0ZyG5EA==" saltValue="FarlZsGq4TE6BIEG7df+uUBO6LlsWkaiY2JY7YdwHu3Gats03s30BCF8hoA1K2AGfv8Qkdj9cfhJ+fcJGRjgyw==" spinCount="100000" sheet="1" objects="1" scenarios="1" formatColumns="0" formatRows="0" autoFilter="0"/>
  <autoFilter ref="C121:K126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D.1.1 - Archiktektonicko ...</vt:lpstr>
      <vt:lpstr>D.1.1.1 - Stříška nad vst...</vt:lpstr>
      <vt:lpstr>VON - Vedlejší a ostatní ...</vt:lpstr>
      <vt:lpstr>'D.1.1 - Archiktektonicko ...'!Názvy_tisku</vt:lpstr>
      <vt:lpstr>'D.1.1.1 - Stříška nad vst...'!Názvy_tisku</vt:lpstr>
      <vt:lpstr>'Rekapitulace stavby'!Názvy_tisku</vt:lpstr>
      <vt:lpstr>'VON - Vedlejší a ostatní ...'!Názvy_tisku</vt:lpstr>
      <vt:lpstr>'D.1.1 - Archiktektonicko ...'!Oblast_tisku</vt:lpstr>
      <vt:lpstr>'D.1.1.1 - Stříška nad vst...'!Oblast_tisku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Divín Pavel</dc:creator>
  <cp:lastModifiedBy>PM</cp:lastModifiedBy>
  <cp:lastPrinted>2021-04-20T09:53:20Z</cp:lastPrinted>
  <dcterms:created xsi:type="dcterms:W3CDTF">2021-04-20T08:36:11Z</dcterms:created>
  <dcterms:modified xsi:type="dcterms:W3CDTF">2021-04-20T09:53:26Z</dcterms:modified>
</cp:coreProperties>
</file>